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ily\Documents\Stuart\Running\Winter Grand prix\"/>
    </mc:Choice>
  </mc:AlternateContent>
  <bookViews>
    <workbookView xWindow="0" yWindow="0" windowWidth="16815" windowHeight="7755" firstSheet="3" activeTab="4"/>
  </bookViews>
  <sheets>
    <sheet name="Report" sheetId="27" r:id="rId1"/>
    <sheet name="Summary" sheetId="25" r:id="rId2"/>
    <sheet name="Fastest Times" sheetId="26" r:id="rId3"/>
    <sheet name="Division 1" sheetId="1" r:id="rId4"/>
    <sheet name="Division 2" sheetId="13" r:id="rId5"/>
    <sheet name="WPL" sheetId="14" r:id="rId6"/>
    <sheet name="Sedgefield Circular" sheetId="15" r:id="rId7"/>
    <sheet name="Coxhoe GW circ" sheetId="16" r:id="rId8"/>
    <sheet name="Coxhoe Fields" sheetId="17" r:id="rId9"/>
    <sheet name="Sedgefield 4" sheetId="18" r:id="rId10"/>
    <sheet name="Walkway and Fishburn" sheetId="19" r:id="rId11"/>
    <sheet name="Balls to Bridge" sheetId="20" r:id="rId12"/>
    <sheet name="Hett" sheetId="21" r:id="rId13"/>
    <sheet name="Wynyard" sheetId="22" r:id="rId14"/>
    <sheet name="Mad Mile" sheetId="23" r:id="rId15"/>
    <sheet name="People" sheetId="24" r:id="rId16"/>
  </sheets>
  <definedNames>
    <definedName name="_xlnm._FilterDatabase" localSheetId="3" hidden="1">'Division 1'!$A$1:$A$350</definedName>
    <definedName name="_xlnm._FilterDatabase" localSheetId="4" hidden="1">'Division 2'!$B$1:$B$389</definedName>
    <definedName name="_xlnm.Print_Titles" localSheetId="3">'Division 1'!$1:$2</definedName>
    <definedName name="_xlnm.Print_Titles" localSheetId="4">'Division 2'!$1:$2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15" l="1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B1" i="14" l="1"/>
  <c r="B1" i="15"/>
  <c r="B1" i="16"/>
  <c r="B1" i="17"/>
  <c r="B1" i="18"/>
  <c r="B1" i="19"/>
  <c r="B1" i="20"/>
  <c r="B1" i="21"/>
  <c r="B1" i="22"/>
  <c r="B1" i="23"/>
  <c r="B2" i="23"/>
  <c r="B2" i="22"/>
  <c r="B2" i="21"/>
  <c r="B2" i="20"/>
  <c r="B2" i="19"/>
  <c r="B2" i="18"/>
  <c r="B2" i="17"/>
  <c r="B2" i="16"/>
  <c r="B2" i="15"/>
  <c r="B2" i="14"/>
  <c r="D5" i="27"/>
  <c r="M5" i="27"/>
  <c r="D4" i="27"/>
  <c r="H4" i="27"/>
  <c r="F5" i="27"/>
  <c r="H5" i="27"/>
  <c r="K4" i="27"/>
  <c r="J5" i="27"/>
  <c r="I5" i="27"/>
  <c r="L4" i="27"/>
  <c r="F4" i="27"/>
  <c r="E5" i="27"/>
  <c r="G4" i="27"/>
  <c r="G5" i="27"/>
  <c r="I4" i="27"/>
  <c r="E4" i="27"/>
  <c r="K5" i="27"/>
  <c r="M4" i="27"/>
  <c r="L5" i="27"/>
  <c r="J4" i="27"/>
  <c r="D11" i="27" l="1"/>
  <c r="D10" i="27"/>
  <c r="E6" i="27"/>
  <c r="F6" i="27"/>
  <c r="G6" i="27"/>
  <c r="H6" i="27"/>
  <c r="I6" i="27"/>
  <c r="J6" i="27"/>
  <c r="K6" i="27"/>
  <c r="L6" i="27"/>
  <c r="M6" i="27"/>
  <c r="D6" i="27"/>
  <c r="T5" i="16"/>
  <c r="U5" i="16"/>
  <c r="W5" i="16"/>
  <c r="T6" i="16"/>
  <c r="U6" i="16"/>
  <c r="W6" i="16"/>
  <c r="T7" i="16"/>
  <c r="U7" i="16"/>
  <c r="W7" i="16"/>
  <c r="T8" i="16"/>
  <c r="U8" i="16"/>
  <c r="W8" i="16"/>
  <c r="T9" i="16"/>
  <c r="U9" i="16"/>
  <c r="W9" i="16"/>
  <c r="T10" i="16"/>
  <c r="U10" i="16"/>
  <c r="W10" i="16"/>
  <c r="T11" i="16"/>
  <c r="U11" i="16"/>
  <c r="W11" i="16"/>
  <c r="T12" i="16"/>
  <c r="U12" i="16"/>
  <c r="W12" i="16"/>
  <c r="T13" i="16"/>
  <c r="U13" i="16"/>
  <c r="W13" i="16"/>
  <c r="T14" i="16"/>
  <c r="U14" i="16"/>
  <c r="W14" i="16"/>
  <c r="T15" i="16"/>
  <c r="U15" i="16"/>
  <c r="W15" i="16"/>
  <c r="T16" i="16"/>
  <c r="U16" i="16"/>
  <c r="W16" i="16"/>
  <c r="T17" i="16"/>
  <c r="U17" i="16"/>
  <c r="W17" i="16"/>
  <c r="T18" i="16"/>
  <c r="U18" i="16"/>
  <c r="W18" i="16"/>
  <c r="T19" i="16"/>
  <c r="U19" i="16"/>
  <c r="W19" i="16"/>
  <c r="T20" i="16"/>
  <c r="U20" i="16"/>
  <c r="W20" i="16"/>
  <c r="T21" i="16"/>
  <c r="U21" i="16"/>
  <c r="W21" i="16"/>
  <c r="T22" i="16"/>
  <c r="U22" i="16"/>
  <c r="W22" i="16"/>
  <c r="T23" i="16"/>
  <c r="U23" i="16"/>
  <c r="W23" i="16"/>
  <c r="T24" i="16"/>
  <c r="U24" i="16"/>
  <c r="W24" i="16"/>
  <c r="T25" i="16"/>
  <c r="U25" i="16"/>
  <c r="W25" i="16"/>
  <c r="T26" i="16"/>
  <c r="U26" i="16"/>
  <c r="W26" i="16"/>
  <c r="T27" i="16"/>
  <c r="U27" i="16"/>
  <c r="W27" i="16"/>
  <c r="T28" i="16"/>
  <c r="U28" i="16"/>
  <c r="W28" i="16"/>
  <c r="T29" i="16"/>
  <c r="U29" i="16"/>
  <c r="W29" i="16"/>
  <c r="T30" i="16"/>
  <c r="U30" i="16"/>
  <c r="V30" i="16"/>
  <c r="W30" i="16"/>
  <c r="T31" i="16"/>
  <c r="U31" i="16"/>
  <c r="V31" i="16"/>
  <c r="W31" i="16"/>
  <c r="T32" i="16"/>
  <c r="U32" i="16"/>
  <c r="V32" i="16"/>
  <c r="W32" i="16"/>
  <c r="T33" i="16"/>
  <c r="U33" i="16"/>
  <c r="V33" i="16"/>
  <c r="W33" i="16"/>
  <c r="T34" i="16"/>
  <c r="U34" i="16"/>
  <c r="V34" i="16"/>
  <c r="W34" i="16"/>
  <c r="T35" i="16"/>
  <c r="U35" i="16"/>
  <c r="V35" i="16"/>
  <c r="W35" i="16"/>
  <c r="T36" i="16"/>
  <c r="U36" i="16"/>
  <c r="V36" i="16"/>
  <c r="W36" i="16"/>
  <c r="T37" i="16"/>
  <c r="U37" i="16"/>
  <c r="V37" i="16"/>
  <c r="W37" i="16"/>
  <c r="T38" i="16"/>
  <c r="U38" i="16"/>
  <c r="V38" i="16"/>
  <c r="W38" i="16"/>
  <c r="T39" i="16"/>
  <c r="U39" i="16"/>
  <c r="V39" i="16"/>
  <c r="W39" i="16"/>
  <c r="T40" i="16"/>
  <c r="U40" i="16"/>
  <c r="V40" i="16"/>
  <c r="W40" i="16"/>
  <c r="T41" i="16"/>
  <c r="U41" i="16"/>
  <c r="V41" i="16"/>
  <c r="W41" i="16"/>
  <c r="T42" i="16"/>
  <c r="U42" i="16"/>
  <c r="V42" i="16"/>
  <c r="W42" i="16"/>
  <c r="T43" i="16"/>
  <c r="U43" i="16"/>
  <c r="V43" i="16"/>
  <c r="W43" i="16"/>
  <c r="T44" i="16"/>
  <c r="U44" i="16"/>
  <c r="V44" i="16"/>
  <c r="W44" i="16"/>
  <c r="T45" i="16"/>
  <c r="U45" i="16"/>
  <c r="V45" i="16"/>
  <c r="W45" i="16"/>
  <c r="T46" i="16"/>
  <c r="U46" i="16"/>
  <c r="V46" i="16"/>
  <c r="W46" i="16"/>
  <c r="T47" i="16"/>
  <c r="U47" i="16"/>
  <c r="V47" i="16"/>
  <c r="W47" i="16"/>
  <c r="T48" i="16"/>
  <c r="U48" i="16"/>
  <c r="V48" i="16"/>
  <c r="W48" i="16"/>
  <c r="T49" i="16"/>
  <c r="U49" i="16"/>
  <c r="V49" i="16"/>
  <c r="W49" i="16"/>
  <c r="T50" i="16"/>
  <c r="U50" i="16"/>
  <c r="V50" i="16"/>
  <c r="W50" i="16"/>
  <c r="W4" i="16"/>
  <c r="U4" i="16"/>
  <c r="T4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S12" i="16" l="1"/>
  <c r="S10" i="16"/>
  <c r="S6" i="16"/>
  <c r="S5" i="16"/>
  <c r="V5" i="16" s="1"/>
  <c r="J5" i="16" s="1"/>
  <c r="S41" i="16"/>
  <c r="S39" i="16"/>
  <c r="S18" i="16"/>
  <c r="S44" i="16"/>
  <c r="P44" i="16" s="1"/>
  <c r="Q44" i="16" s="1"/>
  <c r="R44" i="16" s="1"/>
  <c r="S43" i="16"/>
  <c r="S28" i="16"/>
  <c r="V28" i="16" s="1"/>
  <c r="G28" i="16" s="1"/>
  <c r="S8" i="16"/>
  <c r="V8" i="16" s="1"/>
  <c r="S45" i="16"/>
  <c r="P45" i="16" s="1"/>
  <c r="Q45" i="16" s="1"/>
  <c r="R45" i="16" s="1"/>
  <c r="S37" i="16"/>
  <c r="J37" i="16" s="1"/>
  <c r="K37" i="16" s="1"/>
  <c r="L37" i="16" s="1"/>
  <c r="S36" i="16"/>
  <c r="G36" i="16" s="1"/>
  <c r="H36" i="16" s="1"/>
  <c r="I36" i="16" s="1"/>
  <c r="S23" i="16"/>
  <c r="V23" i="16" s="1"/>
  <c r="S49" i="16"/>
  <c r="P49" i="16" s="1"/>
  <c r="Q49" i="16" s="1"/>
  <c r="R49" i="16" s="1"/>
  <c r="S47" i="16"/>
  <c r="P47" i="16" s="1"/>
  <c r="Q47" i="16" s="1"/>
  <c r="R47" i="16" s="1"/>
  <c r="S15" i="16"/>
  <c r="V15" i="16" s="1"/>
  <c r="S24" i="16"/>
  <c r="V24" i="16" s="1"/>
  <c r="M24" i="16" s="1"/>
  <c r="S35" i="16"/>
  <c r="J35" i="16" s="1"/>
  <c r="K35" i="16" s="1"/>
  <c r="L35" i="16" s="1"/>
  <c r="S31" i="16"/>
  <c r="J31" i="16" s="1"/>
  <c r="K31" i="16" s="1"/>
  <c r="L31" i="16" s="1"/>
  <c r="S17" i="16"/>
  <c r="S22" i="16"/>
  <c r="V22" i="16" s="1"/>
  <c r="S40" i="16"/>
  <c r="M40" i="16" s="1"/>
  <c r="N40" i="16" s="1"/>
  <c r="O40" i="16" s="1"/>
  <c r="S20" i="16"/>
  <c r="V20" i="16" s="1"/>
  <c r="S48" i="16"/>
  <c r="P48" i="16" s="1"/>
  <c r="Q48" i="16" s="1"/>
  <c r="R48" i="16" s="1"/>
  <c r="S33" i="16"/>
  <c r="J33" i="16" s="1"/>
  <c r="K33" i="16" s="1"/>
  <c r="L33" i="16" s="1"/>
  <c r="S32" i="16"/>
  <c r="J32" i="16" s="1"/>
  <c r="K32" i="16" s="1"/>
  <c r="L32" i="16" s="1"/>
  <c r="S29" i="16"/>
  <c r="V29" i="16" s="1"/>
  <c r="M29" i="16" s="1"/>
  <c r="N29" i="16" s="1"/>
  <c r="O29" i="16" s="1"/>
  <c r="S25" i="16"/>
  <c r="S14" i="16"/>
  <c r="V14" i="16" s="1"/>
  <c r="G14" i="16" s="1"/>
  <c r="H14" i="16" s="1"/>
  <c r="I14" i="16" s="1"/>
  <c r="S4" i="16"/>
  <c r="V4" i="16" s="1"/>
  <c r="S27" i="16"/>
  <c r="V27" i="16" s="1"/>
  <c r="G27" i="16" s="1"/>
  <c r="H27" i="16" s="1"/>
  <c r="I27" i="16" s="1"/>
  <c r="S16" i="16"/>
  <c r="V16" i="16" s="1"/>
  <c r="P16" i="16" s="1"/>
  <c r="J43" i="16"/>
  <c r="K43" i="16" s="1"/>
  <c r="L43" i="16" s="1"/>
  <c r="J47" i="16"/>
  <c r="K47" i="16" s="1"/>
  <c r="L47" i="16" s="1"/>
  <c r="G39" i="16"/>
  <c r="H39" i="16" s="1"/>
  <c r="I39" i="16" s="1"/>
  <c r="S9" i="16"/>
  <c r="V9" i="16" s="1"/>
  <c r="P9" i="16" s="1"/>
  <c r="S19" i="16"/>
  <c r="V19" i="16" s="1"/>
  <c r="S11" i="16"/>
  <c r="V11" i="16" s="1"/>
  <c r="S21" i="16"/>
  <c r="S13" i="16"/>
  <c r="S7" i="16"/>
  <c r="V7" i="16" s="1"/>
  <c r="M7" i="16" s="1"/>
  <c r="G40" i="16"/>
  <c r="H40" i="16" s="1"/>
  <c r="I40" i="16" s="1"/>
  <c r="J39" i="16"/>
  <c r="K39" i="16" s="1"/>
  <c r="L39" i="16" s="1"/>
  <c r="V18" i="16"/>
  <c r="G47" i="16"/>
  <c r="H47" i="16" s="1"/>
  <c r="I47" i="16" s="1"/>
  <c r="G43" i="16"/>
  <c r="H43" i="16" s="1"/>
  <c r="I43" i="16" s="1"/>
  <c r="P41" i="16"/>
  <c r="Q41" i="16" s="1"/>
  <c r="R41" i="16" s="1"/>
  <c r="M41" i="16"/>
  <c r="N41" i="16" s="1"/>
  <c r="O41" i="16" s="1"/>
  <c r="S26" i="16"/>
  <c r="S50" i="16"/>
  <c r="S46" i="16"/>
  <c r="S42" i="16"/>
  <c r="J41" i="16"/>
  <c r="K41" i="16" s="1"/>
  <c r="L41" i="16" s="1"/>
  <c r="S38" i="16"/>
  <c r="S34" i="16"/>
  <c r="S30" i="16"/>
  <c r="J36" i="16"/>
  <c r="K36" i="16" s="1"/>
  <c r="L36" i="16" s="1"/>
  <c r="P37" i="16"/>
  <c r="Q37" i="16" s="1"/>
  <c r="R37" i="16" s="1"/>
  <c r="M37" i="16"/>
  <c r="N37" i="16" s="1"/>
  <c r="O37" i="16" s="1"/>
  <c r="P43" i="16"/>
  <c r="Q43" i="16" s="1"/>
  <c r="R43" i="16" s="1"/>
  <c r="M43" i="16"/>
  <c r="N43" i="16" s="1"/>
  <c r="O43" i="16" s="1"/>
  <c r="G41" i="16"/>
  <c r="H41" i="16" s="1"/>
  <c r="I41" i="16" s="1"/>
  <c r="P39" i="16"/>
  <c r="Q39" i="16" s="1"/>
  <c r="R39" i="16" s="1"/>
  <c r="M39" i="16"/>
  <c r="N39" i="16" s="1"/>
  <c r="O39" i="16" s="1"/>
  <c r="G37" i="16"/>
  <c r="H37" i="16" s="1"/>
  <c r="I37" i="16" s="1"/>
  <c r="M28" i="16"/>
  <c r="V17" i="16"/>
  <c r="V13" i="16"/>
  <c r="V12" i="16"/>
  <c r="G12" i="16" s="1"/>
  <c r="H12" i="16" s="1"/>
  <c r="I12" i="16" s="1"/>
  <c r="V6" i="16"/>
  <c r="G6" i="16" s="1"/>
  <c r="V10" i="16"/>
  <c r="G10" i="16" s="1"/>
  <c r="H10" i="16" s="1"/>
  <c r="I10" i="16" s="1"/>
  <c r="T5" i="18"/>
  <c r="U5" i="18"/>
  <c r="W5" i="18"/>
  <c r="T6" i="18"/>
  <c r="U6" i="18"/>
  <c r="W6" i="18"/>
  <c r="T7" i="18"/>
  <c r="U7" i="18"/>
  <c r="W7" i="18"/>
  <c r="T8" i="18"/>
  <c r="U8" i="18"/>
  <c r="W8" i="18"/>
  <c r="T9" i="18"/>
  <c r="U9" i="18"/>
  <c r="W9" i="18"/>
  <c r="T10" i="18"/>
  <c r="U10" i="18"/>
  <c r="W10" i="18"/>
  <c r="T11" i="18"/>
  <c r="U11" i="18"/>
  <c r="W11" i="18"/>
  <c r="T12" i="18"/>
  <c r="U12" i="18"/>
  <c r="W12" i="18"/>
  <c r="T13" i="18"/>
  <c r="U13" i="18"/>
  <c r="W13" i="18"/>
  <c r="T14" i="18"/>
  <c r="U14" i="18"/>
  <c r="W14" i="18"/>
  <c r="T15" i="18"/>
  <c r="U15" i="18"/>
  <c r="W15" i="18"/>
  <c r="T16" i="18"/>
  <c r="U16" i="18"/>
  <c r="W16" i="18"/>
  <c r="T17" i="18"/>
  <c r="U17" i="18"/>
  <c r="W17" i="18"/>
  <c r="T18" i="18"/>
  <c r="U18" i="18"/>
  <c r="W18" i="18"/>
  <c r="T19" i="18"/>
  <c r="U19" i="18"/>
  <c r="W19" i="18"/>
  <c r="T20" i="18"/>
  <c r="U20" i="18"/>
  <c r="W20" i="18"/>
  <c r="T21" i="18"/>
  <c r="U21" i="18"/>
  <c r="W21" i="18"/>
  <c r="T22" i="18"/>
  <c r="U22" i="18"/>
  <c r="W22" i="18"/>
  <c r="T23" i="18"/>
  <c r="U23" i="18"/>
  <c r="W23" i="18"/>
  <c r="T24" i="18"/>
  <c r="U24" i="18"/>
  <c r="W24" i="18"/>
  <c r="T25" i="18"/>
  <c r="U25" i="18"/>
  <c r="W25" i="18"/>
  <c r="T26" i="18"/>
  <c r="U26" i="18"/>
  <c r="W26" i="18"/>
  <c r="T27" i="18"/>
  <c r="U27" i="18"/>
  <c r="W27" i="18"/>
  <c r="T28" i="18"/>
  <c r="U28" i="18"/>
  <c r="W28" i="18"/>
  <c r="T29" i="18"/>
  <c r="U29" i="18"/>
  <c r="W29" i="18"/>
  <c r="T30" i="18"/>
  <c r="U30" i="18"/>
  <c r="W30" i="18"/>
  <c r="T31" i="18"/>
  <c r="U31" i="18"/>
  <c r="W31" i="18"/>
  <c r="T32" i="18"/>
  <c r="U32" i="18"/>
  <c r="W32" i="18"/>
  <c r="T33" i="18"/>
  <c r="U33" i="18"/>
  <c r="W33" i="18"/>
  <c r="T34" i="18"/>
  <c r="U34" i="18"/>
  <c r="V34" i="18"/>
  <c r="W34" i="18"/>
  <c r="T35" i="18"/>
  <c r="U35" i="18"/>
  <c r="V35" i="18"/>
  <c r="W35" i="18"/>
  <c r="T36" i="18"/>
  <c r="U36" i="18"/>
  <c r="V36" i="18"/>
  <c r="W36" i="18"/>
  <c r="T37" i="18"/>
  <c r="U37" i="18"/>
  <c r="V37" i="18"/>
  <c r="W37" i="18"/>
  <c r="T38" i="18"/>
  <c r="U38" i="18"/>
  <c r="V38" i="18"/>
  <c r="W38" i="18"/>
  <c r="T39" i="18"/>
  <c r="U39" i="18"/>
  <c r="V39" i="18"/>
  <c r="W39" i="18"/>
  <c r="T40" i="18"/>
  <c r="U40" i="18"/>
  <c r="V40" i="18"/>
  <c r="W40" i="18"/>
  <c r="T41" i="18"/>
  <c r="U41" i="18"/>
  <c r="V41" i="18"/>
  <c r="W41" i="18"/>
  <c r="T42" i="18"/>
  <c r="U42" i="18"/>
  <c r="V42" i="18"/>
  <c r="W42" i="18"/>
  <c r="T43" i="18"/>
  <c r="U43" i="18"/>
  <c r="V43" i="18"/>
  <c r="W43" i="18"/>
  <c r="T44" i="18"/>
  <c r="U44" i="18"/>
  <c r="V44" i="18"/>
  <c r="W44" i="18"/>
  <c r="T45" i="18"/>
  <c r="U45" i="18"/>
  <c r="V45" i="18"/>
  <c r="W45" i="18"/>
  <c r="T46" i="18"/>
  <c r="U46" i="18"/>
  <c r="V46" i="18"/>
  <c r="W46" i="18"/>
  <c r="T47" i="18"/>
  <c r="U47" i="18"/>
  <c r="V47" i="18"/>
  <c r="W47" i="18"/>
  <c r="T48" i="18"/>
  <c r="U48" i="18"/>
  <c r="V48" i="18"/>
  <c r="W48" i="18"/>
  <c r="T49" i="18"/>
  <c r="U49" i="18"/>
  <c r="V49" i="18"/>
  <c r="W49" i="18"/>
  <c r="T50" i="18"/>
  <c r="U50" i="18"/>
  <c r="V50" i="18"/>
  <c r="W50" i="18"/>
  <c r="W4" i="18"/>
  <c r="U4" i="18"/>
  <c r="T4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T5" i="14"/>
  <c r="U5" i="14"/>
  <c r="W5" i="14"/>
  <c r="T6" i="14"/>
  <c r="U6" i="14"/>
  <c r="W6" i="14"/>
  <c r="T7" i="14"/>
  <c r="U7" i="14"/>
  <c r="W7" i="14"/>
  <c r="T8" i="14"/>
  <c r="U8" i="14"/>
  <c r="W8" i="14"/>
  <c r="T9" i="14"/>
  <c r="U9" i="14"/>
  <c r="W9" i="14"/>
  <c r="T10" i="14"/>
  <c r="U10" i="14"/>
  <c r="W10" i="14"/>
  <c r="T11" i="14"/>
  <c r="U11" i="14"/>
  <c r="W11" i="14"/>
  <c r="T12" i="14"/>
  <c r="U12" i="14"/>
  <c r="W12" i="14"/>
  <c r="T13" i="14"/>
  <c r="U13" i="14"/>
  <c r="W13" i="14"/>
  <c r="T14" i="14"/>
  <c r="U14" i="14"/>
  <c r="W14" i="14"/>
  <c r="T15" i="14"/>
  <c r="U15" i="14"/>
  <c r="W15" i="14"/>
  <c r="T16" i="14"/>
  <c r="U16" i="14"/>
  <c r="W16" i="14"/>
  <c r="T17" i="14"/>
  <c r="U17" i="14"/>
  <c r="W17" i="14"/>
  <c r="T18" i="14"/>
  <c r="U18" i="14"/>
  <c r="W18" i="14"/>
  <c r="T19" i="14"/>
  <c r="U19" i="14"/>
  <c r="W19" i="14"/>
  <c r="T20" i="14"/>
  <c r="U20" i="14"/>
  <c r="W20" i="14"/>
  <c r="T21" i="14"/>
  <c r="U21" i="14"/>
  <c r="W21" i="14"/>
  <c r="T22" i="14"/>
  <c r="U22" i="14"/>
  <c r="W22" i="14"/>
  <c r="T23" i="14"/>
  <c r="U23" i="14"/>
  <c r="W23" i="14"/>
  <c r="T24" i="14"/>
  <c r="U24" i="14"/>
  <c r="W24" i="14"/>
  <c r="T25" i="14"/>
  <c r="U25" i="14"/>
  <c r="W25" i="14"/>
  <c r="T26" i="14"/>
  <c r="U26" i="14"/>
  <c r="W26" i="14"/>
  <c r="T27" i="14"/>
  <c r="U27" i="14"/>
  <c r="W27" i="14"/>
  <c r="T28" i="14"/>
  <c r="U28" i="14"/>
  <c r="W28" i="14"/>
  <c r="T29" i="14"/>
  <c r="U29" i="14"/>
  <c r="W29" i="14"/>
  <c r="T30" i="14"/>
  <c r="U30" i="14"/>
  <c r="W30" i="14"/>
  <c r="T31" i="14"/>
  <c r="U31" i="14"/>
  <c r="W31" i="14"/>
  <c r="T32" i="14"/>
  <c r="U32" i="14"/>
  <c r="W32" i="14"/>
  <c r="T33" i="14"/>
  <c r="U33" i="14"/>
  <c r="W33" i="14"/>
  <c r="T34" i="14"/>
  <c r="U34" i="14"/>
  <c r="W34" i="14"/>
  <c r="T35" i="14"/>
  <c r="U35" i="14"/>
  <c r="W35" i="14"/>
  <c r="T36" i="14"/>
  <c r="U36" i="14"/>
  <c r="W36" i="14"/>
  <c r="T37" i="14"/>
  <c r="U37" i="14"/>
  <c r="W37" i="14"/>
  <c r="T38" i="14"/>
  <c r="U38" i="14"/>
  <c r="V38" i="14"/>
  <c r="W38" i="14"/>
  <c r="T39" i="14"/>
  <c r="U39" i="14"/>
  <c r="V39" i="14"/>
  <c r="W39" i="14"/>
  <c r="T40" i="14"/>
  <c r="U40" i="14"/>
  <c r="V40" i="14"/>
  <c r="W40" i="14"/>
  <c r="T41" i="14"/>
  <c r="U41" i="14"/>
  <c r="V41" i="14"/>
  <c r="W41" i="14"/>
  <c r="T42" i="14"/>
  <c r="U42" i="14"/>
  <c r="V42" i="14"/>
  <c r="W42" i="14"/>
  <c r="T43" i="14"/>
  <c r="U43" i="14"/>
  <c r="V43" i="14"/>
  <c r="W43" i="14"/>
  <c r="T44" i="14"/>
  <c r="U44" i="14"/>
  <c r="V44" i="14"/>
  <c r="W44" i="14"/>
  <c r="T45" i="14"/>
  <c r="U45" i="14"/>
  <c r="V45" i="14"/>
  <c r="W45" i="14"/>
  <c r="T46" i="14"/>
  <c r="U46" i="14"/>
  <c r="V46" i="14"/>
  <c r="W46" i="14"/>
  <c r="T47" i="14"/>
  <c r="U47" i="14"/>
  <c r="V47" i="14"/>
  <c r="W47" i="14"/>
  <c r="T48" i="14"/>
  <c r="U48" i="14"/>
  <c r="V48" i="14"/>
  <c r="W48" i="14"/>
  <c r="T49" i="14"/>
  <c r="U49" i="14"/>
  <c r="V49" i="14"/>
  <c r="W49" i="14"/>
  <c r="T50" i="14"/>
  <c r="U50" i="14"/>
  <c r="V50" i="14"/>
  <c r="W50" i="14"/>
  <c r="W4" i="14"/>
  <c r="U4" i="14"/>
  <c r="T4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20" i="26"/>
  <c r="D30" i="26"/>
  <c r="D39" i="26"/>
  <c r="D31" i="26"/>
  <c r="I22" i="26"/>
  <c r="D36" i="26"/>
  <c r="I39" i="26"/>
  <c r="D21" i="26"/>
  <c r="D22" i="26"/>
  <c r="D23" i="26"/>
  <c r="I14" i="26"/>
  <c r="I11" i="26"/>
  <c r="I20" i="26"/>
  <c r="D35" i="26"/>
  <c r="I37" i="26"/>
  <c r="I13" i="26"/>
  <c r="I19" i="26"/>
  <c r="D29" i="26"/>
  <c r="I21" i="26"/>
  <c r="I30" i="26"/>
  <c r="I29" i="26"/>
  <c r="D37" i="26"/>
  <c r="I36" i="26"/>
  <c r="I12" i="26"/>
  <c r="I35" i="26"/>
  <c r="I31" i="26"/>
  <c r="D28" i="26"/>
  <c r="I38" i="26"/>
  <c r="I28" i="26"/>
  <c r="I23" i="26"/>
  <c r="I27" i="26"/>
  <c r="D19" i="26"/>
  <c r="D27" i="26"/>
  <c r="I15" i="26"/>
  <c r="D38" i="26"/>
  <c r="M32" i="16" l="1"/>
  <c r="N32" i="16" s="1"/>
  <c r="O32" i="16" s="1"/>
  <c r="G17" i="16"/>
  <c r="H17" i="16" s="1"/>
  <c r="I17" i="16" s="1"/>
  <c r="P18" i="16"/>
  <c r="J8" i="16"/>
  <c r="K8" i="16" s="1"/>
  <c r="L8" i="16" s="1"/>
  <c r="M35" i="16"/>
  <c r="N35" i="16" s="1"/>
  <c r="O35" i="16" s="1"/>
  <c r="P40" i="16"/>
  <c r="Q40" i="16" s="1"/>
  <c r="R40" i="16" s="1"/>
  <c r="G32" i="16"/>
  <c r="H32" i="16" s="1"/>
  <c r="I32" i="16" s="1"/>
  <c r="J40" i="16"/>
  <c r="K40" i="16" s="1"/>
  <c r="L40" i="16" s="1"/>
  <c r="G35" i="16"/>
  <c r="H35" i="16" s="1"/>
  <c r="I35" i="16" s="1"/>
  <c r="G4" i="16"/>
  <c r="P35" i="16"/>
  <c r="Q35" i="16" s="1"/>
  <c r="R35" i="16" s="1"/>
  <c r="G49" i="16"/>
  <c r="H49" i="16" s="1"/>
  <c r="I49" i="16" s="1"/>
  <c r="M49" i="16"/>
  <c r="N49" i="16" s="1"/>
  <c r="O49" i="16" s="1"/>
  <c r="P32" i="16"/>
  <c r="Q32" i="16" s="1"/>
  <c r="R32" i="16" s="1"/>
  <c r="G44" i="16"/>
  <c r="H44" i="16" s="1"/>
  <c r="I44" i="16" s="1"/>
  <c r="J49" i="16"/>
  <c r="K49" i="16" s="1"/>
  <c r="L49" i="16" s="1"/>
  <c r="J44" i="16"/>
  <c r="K44" i="16" s="1"/>
  <c r="L44" i="16" s="1"/>
  <c r="M44" i="16"/>
  <c r="N44" i="16" s="1"/>
  <c r="O44" i="16" s="1"/>
  <c r="M45" i="16"/>
  <c r="N45" i="16" s="1"/>
  <c r="O45" i="16" s="1"/>
  <c r="G45" i="16"/>
  <c r="H45" i="16" s="1"/>
  <c r="I45" i="16" s="1"/>
  <c r="J45" i="16"/>
  <c r="K45" i="16" s="1"/>
  <c r="L45" i="16" s="1"/>
  <c r="G29" i="16"/>
  <c r="H29" i="16" s="1"/>
  <c r="I29" i="16" s="1"/>
  <c r="M47" i="16"/>
  <c r="N47" i="16" s="1"/>
  <c r="O47" i="16" s="1"/>
  <c r="F47" i="16" s="1"/>
  <c r="P29" i="16"/>
  <c r="Q29" i="16" s="1"/>
  <c r="R29" i="16" s="1"/>
  <c r="J28" i="16"/>
  <c r="K28" i="16" s="1"/>
  <c r="L28" i="16" s="1"/>
  <c r="J20" i="16"/>
  <c r="K20" i="16" s="1"/>
  <c r="L20" i="16" s="1"/>
  <c r="M31" i="16"/>
  <c r="N31" i="16" s="1"/>
  <c r="O31" i="16" s="1"/>
  <c r="G31" i="16"/>
  <c r="H31" i="16" s="1"/>
  <c r="I31" i="16" s="1"/>
  <c r="P28" i="16"/>
  <c r="Q28" i="16" s="1"/>
  <c r="R28" i="16" s="1"/>
  <c r="P36" i="16"/>
  <c r="Q36" i="16" s="1"/>
  <c r="R36" i="16" s="1"/>
  <c r="P27" i="16"/>
  <c r="P31" i="16"/>
  <c r="Q31" i="16" s="1"/>
  <c r="R31" i="16" s="1"/>
  <c r="M36" i="16"/>
  <c r="N36" i="16" s="1"/>
  <c r="O36" i="16" s="1"/>
  <c r="J27" i="16"/>
  <c r="K27" i="16" s="1"/>
  <c r="L27" i="16" s="1"/>
  <c r="J12" i="16"/>
  <c r="M33" i="16"/>
  <c r="N33" i="16" s="1"/>
  <c r="O33" i="16" s="1"/>
  <c r="M8" i="16"/>
  <c r="M11" i="16"/>
  <c r="N11" i="16" s="1"/>
  <c r="O11" i="16" s="1"/>
  <c r="P23" i="16"/>
  <c r="Q23" i="16" s="1"/>
  <c r="R23" i="16" s="1"/>
  <c r="J22" i="16"/>
  <c r="K22" i="16" s="1"/>
  <c r="L22" i="16" s="1"/>
  <c r="G8" i="16"/>
  <c r="H8" i="16" s="1"/>
  <c r="I8" i="16" s="1"/>
  <c r="J29" i="16"/>
  <c r="P8" i="16"/>
  <c r="Q8" i="16" s="1"/>
  <c r="R8" i="16" s="1"/>
  <c r="M13" i="16"/>
  <c r="M23" i="16"/>
  <c r="M15" i="16"/>
  <c r="N15" i="16" s="1"/>
  <c r="O15" i="16" s="1"/>
  <c r="V25" i="16"/>
  <c r="J25" i="16" s="1"/>
  <c r="K25" i="16" s="1"/>
  <c r="L25" i="16" s="1"/>
  <c r="M48" i="16"/>
  <c r="N48" i="16" s="1"/>
  <c r="O48" i="16" s="1"/>
  <c r="M18" i="16"/>
  <c r="S28" i="18"/>
  <c r="S20" i="18"/>
  <c r="G33" i="16"/>
  <c r="H33" i="16" s="1"/>
  <c r="I33" i="16" s="1"/>
  <c r="P33" i="16"/>
  <c r="Q33" i="16" s="1"/>
  <c r="R33" i="16" s="1"/>
  <c r="P24" i="16"/>
  <c r="Q24" i="16" s="1"/>
  <c r="R24" i="16" s="1"/>
  <c r="S35" i="18"/>
  <c r="J35" i="18" s="1"/>
  <c r="K35" i="18" s="1"/>
  <c r="L35" i="18" s="1"/>
  <c r="S34" i="18"/>
  <c r="G34" i="18" s="1"/>
  <c r="H34" i="18" s="1"/>
  <c r="I34" i="18" s="1"/>
  <c r="S10" i="18"/>
  <c r="S5" i="18"/>
  <c r="V5" i="18" s="1"/>
  <c r="M5" i="18" s="1"/>
  <c r="S25" i="18"/>
  <c r="G48" i="16"/>
  <c r="H48" i="16" s="1"/>
  <c r="I48" i="16" s="1"/>
  <c r="J48" i="16"/>
  <c r="K48" i="16" s="1"/>
  <c r="L48" i="16" s="1"/>
  <c r="S32" i="14"/>
  <c r="V32" i="14" s="1"/>
  <c r="J32" i="14" s="1"/>
  <c r="M4" i="16"/>
  <c r="J10" i="16"/>
  <c r="S24" i="18"/>
  <c r="V24" i="18" s="1"/>
  <c r="M24" i="18" s="1"/>
  <c r="N24" i="18" s="1"/>
  <c r="O24" i="18" s="1"/>
  <c r="S12" i="18"/>
  <c r="V12" i="18" s="1"/>
  <c r="G12" i="18" s="1"/>
  <c r="H12" i="18" s="1"/>
  <c r="I12" i="18" s="1"/>
  <c r="M10" i="16"/>
  <c r="N10" i="16" s="1"/>
  <c r="O10" i="16" s="1"/>
  <c r="P10" i="16"/>
  <c r="Q10" i="16" s="1"/>
  <c r="R10" i="16" s="1"/>
  <c r="G24" i="16"/>
  <c r="S18" i="14"/>
  <c r="M27" i="16"/>
  <c r="N27" i="16" s="1"/>
  <c r="O27" i="16" s="1"/>
  <c r="J24" i="16"/>
  <c r="K24" i="16" s="1"/>
  <c r="L24" i="16" s="1"/>
  <c r="P6" i="16"/>
  <c r="M12" i="16"/>
  <c r="G5" i="16"/>
  <c r="H5" i="16" s="1"/>
  <c r="I5" i="16" s="1"/>
  <c r="S20" i="14"/>
  <c r="V20" i="14" s="1"/>
  <c r="J20" i="14" s="1"/>
  <c r="K20" i="14" s="1"/>
  <c r="L20" i="14" s="1"/>
  <c r="P12" i="16"/>
  <c r="Q12" i="16" s="1"/>
  <c r="R12" i="16" s="1"/>
  <c r="G22" i="16"/>
  <c r="H22" i="16" s="1"/>
  <c r="I22" i="16" s="1"/>
  <c r="S41" i="14"/>
  <c r="J41" i="14" s="1"/>
  <c r="K41" i="14" s="1"/>
  <c r="L41" i="14" s="1"/>
  <c r="S40" i="14"/>
  <c r="J40" i="14" s="1"/>
  <c r="K40" i="14" s="1"/>
  <c r="L40" i="14" s="1"/>
  <c r="S39" i="14"/>
  <c r="J39" i="14" s="1"/>
  <c r="K39" i="14" s="1"/>
  <c r="L39" i="14" s="1"/>
  <c r="S38" i="14"/>
  <c r="P38" i="14" s="1"/>
  <c r="Q38" i="14" s="1"/>
  <c r="R38" i="14" s="1"/>
  <c r="S7" i="14"/>
  <c r="S33" i="18"/>
  <c r="V33" i="18" s="1"/>
  <c r="S21" i="18"/>
  <c r="S9" i="18"/>
  <c r="V9" i="18" s="1"/>
  <c r="G9" i="18" s="1"/>
  <c r="P14" i="16"/>
  <c r="Q14" i="16" s="1"/>
  <c r="R14" i="16" s="1"/>
  <c r="G19" i="16"/>
  <c r="H19" i="16" s="1"/>
  <c r="I19" i="16" s="1"/>
  <c r="P19" i="16"/>
  <c r="Q19" i="16" s="1"/>
  <c r="R19" i="16" s="1"/>
  <c r="G7" i="16"/>
  <c r="H7" i="16" s="1"/>
  <c r="I7" i="16" s="1"/>
  <c r="G15" i="16"/>
  <c r="P20" i="16"/>
  <c r="Q20" i="16" s="1"/>
  <c r="R20" i="16" s="1"/>
  <c r="M22" i="16"/>
  <c r="S31" i="14"/>
  <c r="V31" i="14" s="1"/>
  <c r="M31" i="14" s="1"/>
  <c r="S27" i="14"/>
  <c r="V27" i="14" s="1"/>
  <c r="J27" i="14" s="1"/>
  <c r="K27" i="14" s="1"/>
  <c r="L27" i="14" s="1"/>
  <c r="S23" i="14"/>
  <c r="S9" i="14"/>
  <c r="V9" i="14" s="1"/>
  <c r="S47" i="18"/>
  <c r="M47" i="18" s="1"/>
  <c r="N47" i="18" s="1"/>
  <c r="O47" i="18" s="1"/>
  <c r="S46" i="18"/>
  <c r="P46" i="18" s="1"/>
  <c r="Q46" i="18" s="1"/>
  <c r="R46" i="18" s="1"/>
  <c r="J14" i="16"/>
  <c r="K14" i="16" s="1"/>
  <c r="L14" i="16" s="1"/>
  <c r="J6" i="16"/>
  <c r="K6" i="16" s="1"/>
  <c r="L6" i="16" s="1"/>
  <c r="M17" i="16"/>
  <c r="G20" i="16"/>
  <c r="S28" i="14"/>
  <c r="V28" i="14" s="1"/>
  <c r="G28" i="14" s="1"/>
  <c r="H28" i="14" s="1"/>
  <c r="I28" i="14" s="1"/>
  <c r="S19" i="14"/>
  <c r="V19" i="14" s="1"/>
  <c r="M19" i="14" s="1"/>
  <c r="N19" i="14" s="1"/>
  <c r="O19" i="14" s="1"/>
  <c r="S14" i="14"/>
  <c r="V14" i="14" s="1"/>
  <c r="M14" i="14" s="1"/>
  <c r="S27" i="18"/>
  <c r="G11" i="16"/>
  <c r="H11" i="16" s="1"/>
  <c r="I11" i="16" s="1"/>
  <c r="M14" i="16"/>
  <c r="M6" i="16"/>
  <c r="N6" i="16" s="1"/>
  <c r="O6" i="16" s="1"/>
  <c r="G13" i="16"/>
  <c r="P5" i="16"/>
  <c r="Q5" i="16" s="1"/>
  <c r="R5" i="16" s="1"/>
  <c r="P17" i="16"/>
  <c r="Q17" i="16" s="1"/>
  <c r="R17" i="16" s="1"/>
  <c r="V21" i="16"/>
  <c r="J21" i="16" s="1"/>
  <c r="K21" i="16" s="1"/>
  <c r="L21" i="16" s="1"/>
  <c r="G9" i="16"/>
  <c r="H9" i="16" s="1"/>
  <c r="I9" i="16" s="1"/>
  <c r="M20" i="16"/>
  <c r="P22" i="16"/>
  <c r="F37" i="16"/>
  <c r="F41" i="16"/>
  <c r="F39" i="16"/>
  <c r="J30" i="16"/>
  <c r="K30" i="16" s="1"/>
  <c r="L30" i="16" s="1"/>
  <c r="G30" i="16"/>
  <c r="H30" i="16" s="1"/>
  <c r="I30" i="16" s="1"/>
  <c r="M30" i="16"/>
  <c r="N30" i="16" s="1"/>
  <c r="O30" i="16" s="1"/>
  <c r="P30" i="16"/>
  <c r="Q30" i="16" s="1"/>
  <c r="R30" i="16" s="1"/>
  <c r="J23" i="16"/>
  <c r="J16" i="16"/>
  <c r="J11" i="16"/>
  <c r="J7" i="16"/>
  <c r="K7" i="16" s="1"/>
  <c r="L7" i="16" s="1"/>
  <c r="J13" i="16"/>
  <c r="K13" i="16" s="1"/>
  <c r="L13" i="16" s="1"/>
  <c r="J15" i="16"/>
  <c r="K15" i="16" s="1"/>
  <c r="L15" i="16" s="1"/>
  <c r="G23" i="16"/>
  <c r="H23" i="16" s="1"/>
  <c r="I23" i="16" s="1"/>
  <c r="M9" i="16"/>
  <c r="J9" i="16"/>
  <c r="K9" i="16" s="1"/>
  <c r="L9" i="16" s="1"/>
  <c r="M16" i="16"/>
  <c r="N16" i="16" s="1"/>
  <c r="O16" i="16" s="1"/>
  <c r="J34" i="16"/>
  <c r="K34" i="16" s="1"/>
  <c r="L34" i="16" s="1"/>
  <c r="G34" i="16"/>
  <c r="H34" i="16" s="1"/>
  <c r="I34" i="16" s="1"/>
  <c r="P34" i="16"/>
  <c r="Q34" i="16" s="1"/>
  <c r="R34" i="16" s="1"/>
  <c r="M34" i="16"/>
  <c r="N34" i="16" s="1"/>
  <c r="O34" i="16" s="1"/>
  <c r="J42" i="16"/>
  <c r="K42" i="16" s="1"/>
  <c r="L42" i="16" s="1"/>
  <c r="G42" i="16"/>
  <c r="H42" i="16" s="1"/>
  <c r="I42" i="16" s="1"/>
  <c r="M42" i="16"/>
  <c r="N42" i="16" s="1"/>
  <c r="O42" i="16" s="1"/>
  <c r="P42" i="16"/>
  <c r="Q42" i="16" s="1"/>
  <c r="R42" i="16" s="1"/>
  <c r="J50" i="16"/>
  <c r="K50" i="16" s="1"/>
  <c r="L50" i="16" s="1"/>
  <c r="G50" i="16"/>
  <c r="H50" i="16" s="1"/>
  <c r="I50" i="16" s="1"/>
  <c r="M50" i="16"/>
  <c r="N50" i="16" s="1"/>
  <c r="O50" i="16" s="1"/>
  <c r="P50" i="16"/>
  <c r="Q50" i="16" s="1"/>
  <c r="R50" i="16" s="1"/>
  <c r="J19" i="16"/>
  <c r="J18" i="16"/>
  <c r="K18" i="16" s="1"/>
  <c r="L18" i="16" s="1"/>
  <c r="J46" i="16"/>
  <c r="K46" i="16" s="1"/>
  <c r="L46" i="16" s="1"/>
  <c r="G46" i="16"/>
  <c r="H46" i="16" s="1"/>
  <c r="I46" i="16" s="1"/>
  <c r="M46" i="16"/>
  <c r="N46" i="16" s="1"/>
  <c r="O46" i="16" s="1"/>
  <c r="P46" i="16"/>
  <c r="Q46" i="16" s="1"/>
  <c r="R46" i="16" s="1"/>
  <c r="P11" i="16"/>
  <c r="Q11" i="16" s="1"/>
  <c r="R11" i="16" s="1"/>
  <c r="P7" i="16"/>
  <c r="Q7" i="16" s="1"/>
  <c r="R7" i="16" s="1"/>
  <c r="P13" i="16"/>
  <c r="Q13" i="16" s="1"/>
  <c r="R13" i="16" s="1"/>
  <c r="P15" i="16"/>
  <c r="Q15" i="16" s="1"/>
  <c r="R15" i="16" s="1"/>
  <c r="M5" i="16"/>
  <c r="J17" i="16"/>
  <c r="G16" i="16"/>
  <c r="H16" i="16" s="1"/>
  <c r="I16" i="16" s="1"/>
  <c r="J38" i="16"/>
  <c r="K38" i="16" s="1"/>
  <c r="L38" i="16" s="1"/>
  <c r="G38" i="16"/>
  <c r="H38" i="16" s="1"/>
  <c r="I38" i="16" s="1"/>
  <c r="M38" i="16"/>
  <c r="N38" i="16" s="1"/>
  <c r="O38" i="16" s="1"/>
  <c r="P38" i="16"/>
  <c r="Q38" i="16" s="1"/>
  <c r="R38" i="16" s="1"/>
  <c r="M19" i="16"/>
  <c r="V26" i="16"/>
  <c r="P26" i="16" s="1"/>
  <c r="F43" i="16"/>
  <c r="G18" i="16"/>
  <c r="H18" i="16" s="1"/>
  <c r="I18" i="16" s="1"/>
  <c r="J4" i="16"/>
  <c r="K4" i="16" s="1"/>
  <c r="L4" i="16" s="1"/>
  <c r="P4" i="16"/>
  <c r="Q4" i="16" s="1"/>
  <c r="R4" i="16" s="1"/>
  <c r="S25" i="14"/>
  <c r="S13" i="14"/>
  <c r="V13" i="14" s="1"/>
  <c r="J13" i="14" s="1"/>
  <c r="S50" i="18"/>
  <c r="P50" i="18" s="1"/>
  <c r="Q50" i="18" s="1"/>
  <c r="R50" i="18" s="1"/>
  <c r="S48" i="18"/>
  <c r="M48" i="18" s="1"/>
  <c r="N48" i="18" s="1"/>
  <c r="O48" i="18" s="1"/>
  <c r="S34" i="14"/>
  <c r="V34" i="14" s="1"/>
  <c r="S30" i="14"/>
  <c r="V30" i="14" s="1"/>
  <c r="P30" i="14" s="1"/>
  <c r="Q30" i="14" s="1"/>
  <c r="R30" i="14" s="1"/>
  <c r="S26" i="14"/>
  <c r="V26" i="14" s="1"/>
  <c r="M26" i="14" s="1"/>
  <c r="N26" i="14" s="1"/>
  <c r="O26" i="14" s="1"/>
  <c r="S16" i="14"/>
  <c r="V16" i="14" s="1"/>
  <c r="P16" i="14" s="1"/>
  <c r="S10" i="14"/>
  <c r="V10" i="14" s="1"/>
  <c r="S30" i="18"/>
  <c r="S14" i="18"/>
  <c r="V14" i="18" s="1"/>
  <c r="G14" i="18" s="1"/>
  <c r="H14" i="18" s="1"/>
  <c r="I14" i="18" s="1"/>
  <c r="S50" i="14"/>
  <c r="G50" i="14" s="1"/>
  <c r="H50" i="14" s="1"/>
  <c r="I50" i="14" s="1"/>
  <c r="S48" i="14"/>
  <c r="G48" i="14" s="1"/>
  <c r="H48" i="14" s="1"/>
  <c r="I48" i="14" s="1"/>
  <c r="S46" i="14"/>
  <c r="M46" i="14" s="1"/>
  <c r="N46" i="14" s="1"/>
  <c r="O46" i="14" s="1"/>
  <c r="S45" i="14"/>
  <c r="M45" i="14" s="1"/>
  <c r="N45" i="14" s="1"/>
  <c r="O45" i="14" s="1"/>
  <c r="S44" i="14"/>
  <c r="J44" i="14" s="1"/>
  <c r="K44" i="14" s="1"/>
  <c r="L44" i="14" s="1"/>
  <c r="S43" i="14"/>
  <c r="M43" i="14" s="1"/>
  <c r="N43" i="14" s="1"/>
  <c r="O43" i="14" s="1"/>
  <c r="S42" i="14"/>
  <c r="J42" i="14" s="1"/>
  <c r="K42" i="14" s="1"/>
  <c r="L42" i="14" s="1"/>
  <c r="S22" i="14"/>
  <c r="V22" i="14" s="1"/>
  <c r="P22" i="14" s="1"/>
  <c r="Q22" i="14" s="1"/>
  <c r="R22" i="14" s="1"/>
  <c r="S5" i="14"/>
  <c r="V5" i="14" s="1"/>
  <c r="P5" i="14" s="1"/>
  <c r="S44" i="18"/>
  <c r="P44" i="18" s="1"/>
  <c r="Q44" i="18" s="1"/>
  <c r="R44" i="18" s="1"/>
  <c r="S42" i="18"/>
  <c r="P42" i="18" s="1"/>
  <c r="Q42" i="18" s="1"/>
  <c r="R42" i="18" s="1"/>
  <c r="S40" i="18"/>
  <c r="J40" i="18" s="1"/>
  <c r="K40" i="18" s="1"/>
  <c r="L40" i="18" s="1"/>
  <c r="S37" i="18"/>
  <c r="M37" i="18" s="1"/>
  <c r="N37" i="18" s="1"/>
  <c r="O37" i="18" s="1"/>
  <c r="S36" i="18"/>
  <c r="J36" i="18" s="1"/>
  <c r="K36" i="18" s="1"/>
  <c r="L36" i="18" s="1"/>
  <c r="S17" i="18"/>
  <c r="S8" i="18"/>
  <c r="V8" i="18" s="1"/>
  <c r="M8" i="18" s="1"/>
  <c r="N8" i="18" s="1"/>
  <c r="O8" i="18" s="1"/>
  <c r="S49" i="14"/>
  <c r="G49" i="14" s="1"/>
  <c r="H49" i="14" s="1"/>
  <c r="I49" i="14" s="1"/>
  <c r="S47" i="14"/>
  <c r="M47" i="14" s="1"/>
  <c r="N47" i="14" s="1"/>
  <c r="O47" i="14" s="1"/>
  <c r="S12" i="14"/>
  <c r="V12" i="14" s="1"/>
  <c r="G12" i="14" s="1"/>
  <c r="H12" i="14" s="1"/>
  <c r="I12" i="14" s="1"/>
  <c r="S8" i="14"/>
  <c r="S6" i="14"/>
  <c r="V6" i="14" s="1"/>
  <c r="G6" i="14" s="1"/>
  <c r="H6" i="14" s="1"/>
  <c r="I6" i="14" s="1"/>
  <c r="S4" i="18"/>
  <c r="V4" i="18" s="1"/>
  <c r="S32" i="18"/>
  <c r="V32" i="18" s="1"/>
  <c r="G32" i="18" s="1"/>
  <c r="H32" i="18" s="1"/>
  <c r="I32" i="18" s="1"/>
  <c r="S23" i="18"/>
  <c r="V23" i="18" s="1"/>
  <c r="M23" i="18" s="1"/>
  <c r="S4" i="14"/>
  <c r="V4" i="14" s="1"/>
  <c r="J4" i="14" s="1"/>
  <c r="S19" i="18"/>
  <c r="V19" i="18" s="1"/>
  <c r="S6" i="18"/>
  <c r="S31" i="18"/>
  <c r="V31" i="18" s="1"/>
  <c r="J31" i="18" s="1"/>
  <c r="K31" i="18" s="1"/>
  <c r="L31" i="18" s="1"/>
  <c r="S16" i="18"/>
  <c r="V16" i="18" s="1"/>
  <c r="P16" i="18" s="1"/>
  <c r="S15" i="14"/>
  <c r="S43" i="18"/>
  <c r="G43" i="18" s="1"/>
  <c r="H43" i="18" s="1"/>
  <c r="I43" i="18" s="1"/>
  <c r="S13" i="18"/>
  <c r="V13" i="18" s="1"/>
  <c r="G13" i="18" s="1"/>
  <c r="H13" i="18" s="1"/>
  <c r="I13" i="18" s="1"/>
  <c r="V25" i="18"/>
  <c r="S37" i="14"/>
  <c r="S36" i="14"/>
  <c r="S35" i="14"/>
  <c r="V35" i="14" s="1"/>
  <c r="G35" i="14" s="1"/>
  <c r="S33" i="14"/>
  <c r="V33" i="14" s="1"/>
  <c r="S24" i="14"/>
  <c r="V24" i="14" s="1"/>
  <c r="P24" i="14" s="1"/>
  <c r="S17" i="14"/>
  <c r="V17" i="14" s="1"/>
  <c r="S11" i="14"/>
  <c r="V11" i="14" s="1"/>
  <c r="S49" i="18"/>
  <c r="M49" i="18" s="1"/>
  <c r="N49" i="18" s="1"/>
  <c r="O49" i="18" s="1"/>
  <c r="S41" i="18"/>
  <c r="J41" i="18" s="1"/>
  <c r="K41" i="18" s="1"/>
  <c r="L41" i="18" s="1"/>
  <c r="S39" i="18"/>
  <c r="M39" i="18" s="1"/>
  <c r="N39" i="18" s="1"/>
  <c r="O39" i="18" s="1"/>
  <c r="S38" i="18"/>
  <c r="G38" i="18" s="1"/>
  <c r="H38" i="18" s="1"/>
  <c r="I38" i="18" s="1"/>
  <c r="S29" i="18"/>
  <c r="S18" i="18"/>
  <c r="S11" i="18"/>
  <c r="V11" i="18" s="1"/>
  <c r="G11" i="18" s="1"/>
  <c r="H11" i="18" s="1"/>
  <c r="I11" i="18" s="1"/>
  <c r="S29" i="14"/>
  <c r="V29" i="14" s="1"/>
  <c r="P29" i="14" s="1"/>
  <c r="S21" i="14"/>
  <c r="V21" i="14" s="1"/>
  <c r="S45" i="18"/>
  <c r="J45" i="18" s="1"/>
  <c r="K45" i="18" s="1"/>
  <c r="L45" i="18" s="1"/>
  <c r="S26" i="18"/>
  <c r="V26" i="18" s="1"/>
  <c r="P26" i="18" s="1"/>
  <c r="Q26" i="18" s="1"/>
  <c r="R26" i="18" s="1"/>
  <c r="S22" i="18"/>
  <c r="V22" i="18" s="1"/>
  <c r="G22" i="18" s="1"/>
  <c r="H22" i="18" s="1"/>
  <c r="I22" i="18" s="1"/>
  <c r="S15" i="18"/>
  <c r="V15" i="18" s="1"/>
  <c r="S7" i="18"/>
  <c r="J43" i="18"/>
  <c r="K43" i="18" s="1"/>
  <c r="L43" i="18" s="1"/>
  <c r="V27" i="18"/>
  <c r="P49" i="18"/>
  <c r="Q49" i="18" s="1"/>
  <c r="R49" i="18" s="1"/>
  <c r="M41" i="18"/>
  <c r="N41" i="18" s="1"/>
  <c r="O41" i="18" s="1"/>
  <c r="V29" i="18"/>
  <c r="V30" i="18"/>
  <c r="V28" i="18"/>
  <c r="V20" i="18"/>
  <c r="V21" i="18"/>
  <c r="V17" i="18"/>
  <c r="V10" i="18"/>
  <c r="G41" i="14"/>
  <c r="H41" i="14" s="1"/>
  <c r="I41" i="14" s="1"/>
  <c r="V25" i="14"/>
  <c r="V18" i="14"/>
  <c r="V7" i="14"/>
  <c r="P7" i="14" s="1"/>
  <c r="Q7" i="14" s="1"/>
  <c r="R7" i="14" s="1"/>
  <c r="T5" i="23"/>
  <c r="U5" i="23"/>
  <c r="W5" i="23"/>
  <c r="T6" i="23"/>
  <c r="U6" i="23"/>
  <c r="W6" i="23"/>
  <c r="T7" i="23"/>
  <c r="U7" i="23"/>
  <c r="W7" i="23"/>
  <c r="T8" i="23"/>
  <c r="U8" i="23"/>
  <c r="W8" i="23"/>
  <c r="T9" i="23"/>
  <c r="U9" i="23"/>
  <c r="W9" i="23"/>
  <c r="T10" i="23"/>
  <c r="U10" i="23"/>
  <c r="W10" i="23"/>
  <c r="T11" i="23"/>
  <c r="U11" i="23"/>
  <c r="W11" i="23"/>
  <c r="T12" i="23"/>
  <c r="U12" i="23"/>
  <c r="W12" i="23"/>
  <c r="T13" i="23"/>
  <c r="U13" i="23"/>
  <c r="W13" i="23"/>
  <c r="T14" i="23"/>
  <c r="U14" i="23"/>
  <c r="W14" i="23"/>
  <c r="T15" i="23"/>
  <c r="U15" i="23"/>
  <c r="W15" i="23"/>
  <c r="T16" i="23"/>
  <c r="U16" i="23"/>
  <c r="W16" i="23"/>
  <c r="T17" i="23"/>
  <c r="U17" i="23"/>
  <c r="W17" i="23"/>
  <c r="T18" i="23"/>
  <c r="U18" i="23"/>
  <c r="W18" i="23"/>
  <c r="T19" i="23"/>
  <c r="U19" i="23"/>
  <c r="W19" i="23"/>
  <c r="T20" i="23"/>
  <c r="U20" i="23"/>
  <c r="W20" i="23"/>
  <c r="T21" i="23"/>
  <c r="U21" i="23"/>
  <c r="W21" i="23"/>
  <c r="T22" i="23"/>
  <c r="U22" i="23"/>
  <c r="W22" i="23"/>
  <c r="T23" i="23"/>
  <c r="U23" i="23"/>
  <c r="W23" i="23"/>
  <c r="T24" i="23"/>
  <c r="U24" i="23"/>
  <c r="W24" i="23"/>
  <c r="T25" i="23"/>
  <c r="U25" i="23"/>
  <c r="W25" i="23"/>
  <c r="T26" i="23"/>
  <c r="U26" i="23"/>
  <c r="W26" i="23"/>
  <c r="T27" i="23"/>
  <c r="U27" i="23"/>
  <c r="W27" i="23"/>
  <c r="T28" i="23"/>
  <c r="U28" i="23"/>
  <c r="W28" i="23"/>
  <c r="T29" i="23"/>
  <c r="U29" i="23"/>
  <c r="W29" i="23"/>
  <c r="T30" i="23"/>
  <c r="U30" i="23"/>
  <c r="W30" i="23"/>
  <c r="T31" i="23"/>
  <c r="U31" i="23"/>
  <c r="W31" i="23"/>
  <c r="T32" i="23"/>
  <c r="U32" i="23"/>
  <c r="W32" i="23"/>
  <c r="T33" i="23"/>
  <c r="U33" i="23"/>
  <c r="W33" i="23"/>
  <c r="T34" i="23"/>
  <c r="U34" i="23"/>
  <c r="W34" i="23"/>
  <c r="T35" i="23"/>
  <c r="U35" i="23"/>
  <c r="W35" i="23"/>
  <c r="T36" i="23"/>
  <c r="U36" i="23"/>
  <c r="W36" i="23"/>
  <c r="T37" i="23"/>
  <c r="U37" i="23"/>
  <c r="W37" i="23"/>
  <c r="T38" i="23"/>
  <c r="U38" i="23"/>
  <c r="W38" i="23"/>
  <c r="T39" i="23"/>
  <c r="U39" i="23"/>
  <c r="W39" i="23"/>
  <c r="T40" i="23"/>
  <c r="U40" i="23"/>
  <c r="V40" i="23"/>
  <c r="W40" i="23"/>
  <c r="T41" i="23"/>
  <c r="U41" i="23"/>
  <c r="V41" i="23"/>
  <c r="W41" i="23"/>
  <c r="T42" i="23"/>
  <c r="U42" i="23"/>
  <c r="V42" i="23"/>
  <c r="W42" i="23"/>
  <c r="T43" i="23"/>
  <c r="U43" i="23"/>
  <c r="V43" i="23"/>
  <c r="W43" i="23"/>
  <c r="T44" i="23"/>
  <c r="U44" i="23"/>
  <c r="V44" i="23"/>
  <c r="W44" i="23"/>
  <c r="T45" i="23"/>
  <c r="U45" i="23"/>
  <c r="V45" i="23"/>
  <c r="W45" i="23"/>
  <c r="T46" i="23"/>
  <c r="U46" i="23"/>
  <c r="V46" i="23"/>
  <c r="W46" i="23"/>
  <c r="T47" i="23"/>
  <c r="U47" i="23"/>
  <c r="V47" i="23"/>
  <c r="W47" i="23"/>
  <c r="T48" i="23"/>
  <c r="U48" i="23"/>
  <c r="V48" i="23"/>
  <c r="W48" i="23"/>
  <c r="T49" i="23"/>
  <c r="U49" i="23"/>
  <c r="V49" i="23"/>
  <c r="W49" i="23"/>
  <c r="T50" i="23"/>
  <c r="U50" i="23"/>
  <c r="V50" i="23"/>
  <c r="W50" i="23"/>
  <c r="W4" i="23"/>
  <c r="U4" i="23"/>
  <c r="T4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T5" i="15"/>
  <c r="U5" i="15"/>
  <c r="W5" i="15"/>
  <c r="T6" i="15"/>
  <c r="U6" i="15"/>
  <c r="W6" i="15"/>
  <c r="T7" i="15"/>
  <c r="U7" i="15"/>
  <c r="W7" i="15"/>
  <c r="T8" i="15"/>
  <c r="U8" i="15"/>
  <c r="W8" i="15"/>
  <c r="T9" i="15"/>
  <c r="U9" i="15"/>
  <c r="W9" i="15"/>
  <c r="T10" i="15"/>
  <c r="U10" i="15"/>
  <c r="W10" i="15"/>
  <c r="T11" i="15"/>
  <c r="U11" i="15"/>
  <c r="W11" i="15"/>
  <c r="T12" i="15"/>
  <c r="U12" i="15"/>
  <c r="W12" i="15"/>
  <c r="U13" i="15"/>
  <c r="W13" i="15"/>
  <c r="U14" i="15"/>
  <c r="W14" i="15"/>
  <c r="U15" i="15"/>
  <c r="W15" i="15"/>
  <c r="U16" i="15"/>
  <c r="W16" i="15"/>
  <c r="U17" i="15"/>
  <c r="W17" i="15"/>
  <c r="U18" i="15"/>
  <c r="W18" i="15"/>
  <c r="U19" i="15"/>
  <c r="W19" i="15"/>
  <c r="U20" i="15"/>
  <c r="W20" i="15"/>
  <c r="U21" i="15"/>
  <c r="W21" i="15"/>
  <c r="U22" i="15"/>
  <c r="W22" i="15"/>
  <c r="U23" i="15"/>
  <c r="W23" i="15"/>
  <c r="U24" i="15"/>
  <c r="W24" i="15"/>
  <c r="U25" i="15"/>
  <c r="W25" i="15"/>
  <c r="U26" i="15"/>
  <c r="W26" i="15"/>
  <c r="U27" i="15"/>
  <c r="W27" i="15"/>
  <c r="U28" i="15"/>
  <c r="W28" i="15"/>
  <c r="U29" i="15"/>
  <c r="W29" i="15"/>
  <c r="U30" i="15"/>
  <c r="W30" i="15"/>
  <c r="U31" i="15"/>
  <c r="W31" i="15"/>
  <c r="U32" i="15"/>
  <c r="W32" i="15"/>
  <c r="U33" i="15"/>
  <c r="W33" i="15"/>
  <c r="U34" i="15"/>
  <c r="W34" i="15"/>
  <c r="U35" i="15"/>
  <c r="W35" i="15"/>
  <c r="U36" i="15"/>
  <c r="W36" i="15"/>
  <c r="U37" i="15"/>
  <c r="W37" i="15"/>
  <c r="U38" i="15"/>
  <c r="V38" i="15"/>
  <c r="W38" i="15"/>
  <c r="U39" i="15"/>
  <c r="V39" i="15"/>
  <c r="W39" i="15"/>
  <c r="U40" i="15"/>
  <c r="V40" i="15"/>
  <c r="W40" i="15"/>
  <c r="U41" i="15"/>
  <c r="V41" i="15"/>
  <c r="W41" i="15"/>
  <c r="U42" i="15"/>
  <c r="V42" i="15"/>
  <c r="W42" i="15"/>
  <c r="U43" i="15"/>
  <c r="V43" i="15"/>
  <c r="W43" i="15"/>
  <c r="U44" i="15"/>
  <c r="V44" i="15"/>
  <c r="W44" i="15"/>
  <c r="U45" i="15"/>
  <c r="V45" i="15"/>
  <c r="W45" i="15"/>
  <c r="U46" i="15"/>
  <c r="V46" i="15"/>
  <c r="W46" i="15"/>
  <c r="U47" i="15"/>
  <c r="V47" i="15"/>
  <c r="W47" i="15"/>
  <c r="U48" i="15"/>
  <c r="V48" i="15"/>
  <c r="W48" i="15"/>
  <c r="U49" i="15"/>
  <c r="V49" i="15"/>
  <c r="W49" i="15"/>
  <c r="U50" i="15"/>
  <c r="V50" i="15"/>
  <c r="W50" i="15"/>
  <c r="W4" i="15"/>
  <c r="U4" i="15"/>
  <c r="T4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I4" i="26"/>
  <c r="J22" i="26"/>
  <c r="E21" i="26"/>
  <c r="E31" i="26"/>
  <c r="J36" i="26"/>
  <c r="E39" i="26"/>
  <c r="F23" i="26"/>
  <c r="D3" i="26"/>
  <c r="E23" i="26"/>
  <c r="I3" i="26"/>
  <c r="J30" i="26"/>
  <c r="J35" i="26"/>
  <c r="J31" i="26"/>
  <c r="D4" i="26"/>
  <c r="J20" i="26"/>
  <c r="E29" i="26"/>
  <c r="E36" i="26"/>
  <c r="I5" i="26"/>
  <c r="F21" i="26"/>
  <c r="E20" i="26"/>
  <c r="E38" i="26"/>
  <c r="D6" i="26"/>
  <c r="E22" i="26"/>
  <c r="D11" i="26"/>
  <c r="J37" i="26"/>
  <c r="E27" i="26"/>
  <c r="I6" i="26"/>
  <c r="E19" i="26"/>
  <c r="D12" i="26"/>
  <c r="J39" i="26"/>
  <c r="E28" i="26"/>
  <c r="D13" i="26"/>
  <c r="J21" i="26"/>
  <c r="J29" i="26"/>
  <c r="D15" i="26"/>
  <c r="D7" i="26"/>
  <c r="J38" i="26"/>
  <c r="J23" i="26"/>
  <c r="J27" i="26"/>
  <c r="F22" i="26"/>
  <c r="J19" i="26"/>
  <c r="F19" i="26"/>
  <c r="E35" i="26"/>
  <c r="D14" i="26"/>
  <c r="D5" i="26"/>
  <c r="I7" i="26"/>
  <c r="E30" i="26"/>
  <c r="E37" i="26"/>
  <c r="J28" i="26"/>
  <c r="F20" i="26"/>
  <c r="P41" i="14" l="1"/>
  <c r="Q41" i="14" s="1"/>
  <c r="R41" i="14" s="1"/>
  <c r="P35" i="18"/>
  <c r="Q35" i="18" s="1"/>
  <c r="R35" i="18" s="1"/>
  <c r="P27" i="18"/>
  <c r="Q27" i="18" s="1"/>
  <c r="R27" i="18" s="1"/>
  <c r="M41" i="14"/>
  <c r="N41" i="14" s="1"/>
  <c r="O41" i="14" s="1"/>
  <c r="F35" i="16"/>
  <c r="F32" i="16"/>
  <c r="F40" i="16"/>
  <c r="P34" i="18"/>
  <c r="Q34" i="18" s="1"/>
  <c r="R34" i="18" s="1"/>
  <c r="P47" i="14"/>
  <c r="Q47" i="14" s="1"/>
  <c r="R47" i="14" s="1"/>
  <c r="M44" i="18"/>
  <c r="N44" i="18" s="1"/>
  <c r="O44" i="18" s="1"/>
  <c r="P18" i="14"/>
  <c r="Q18" i="14" s="1"/>
  <c r="R18" i="14" s="1"/>
  <c r="P28" i="18"/>
  <c r="Q28" i="18" s="1"/>
  <c r="R28" i="18" s="1"/>
  <c r="J47" i="18"/>
  <c r="K47" i="18" s="1"/>
  <c r="L47" i="18" s="1"/>
  <c r="J42" i="18"/>
  <c r="K42" i="18" s="1"/>
  <c r="L42" i="18" s="1"/>
  <c r="J50" i="14"/>
  <c r="K50" i="14" s="1"/>
  <c r="L50" i="14" s="1"/>
  <c r="J49" i="14"/>
  <c r="K49" i="14" s="1"/>
  <c r="L49" i="14" s="1"/>
  <c r="G48" i="18"/>
  <c r="H48" i="18" s="1"/>
  <c r="I48" i="18" s="1"/>
  <c r="M44" i="14"/>
  <c r="N44" i="14" s="1"/>
  <c r="O44" i="14" s="1"/>
  <c r="F44" i="16"/>
  <c r="P39" i="14"/>
  <c r="Q39" i="14" s="1"/>
  <c r="R39" i="14" s="1"/>
  <c r="J10" i="18"/>
  <c r="G10" i="14"/>
  <c r="H10" i="14" s="1"/>
  <c r="I10" i="14" s="1"/>
  <c r="J48" i="14"/>
  <c r="K48" i="14" s="1"/>
  <c r="L48" i="14" s="1"/>
  <c r="M21" i="18"/>
  <c r="N21" i="18" s="1"/>
  <c r="O21" i="18" s="1"/>
  <c r="P43" i="14"/>
  <c r="Q43" i="14" s="1"/>
  <c r="R43" i="14" s="1"/>
  <c r="M19" i="18"/>
  <c r="N19" i="18" s="1"/>
  <c r="O19" i="18" s="1"/>
  <c r="F49" i="16"/>
  <c r="F48" i="16"/>
  <c r="P9" i="14"/>
  <c r="Q9" i="14" s="1"/>
  <c r="R9" i="14" s="1"/>
  <c r="F45" i="16"/>
  <c r="F31" i="16"/>
  <c r="M42" i="18"/>
  <c r="N42" i="18" s="1"/>
  <c r="O42" i="18" s="1"/>
  <c r="J37" i="18"/>
  <c r="K37" i="18" s="1"/>
  <c r="L37" i="18" s="1"/>
  <c r="P30" i="18"/>
  <c r="P17" i="18"/>
  <c r="Q17" i="18" s="1"/>
  <c r="R17" i="18" s="1"/>
  <c r="M34" i="14"/>
  <c r="N34" i="14" s="1"/>
  <c r="O34" i="14" s="1"/>
  <c r="M48" i="14"/>
  <c r="N48" i="14" s="1"/>
  <c r="O48" i="14" s="1"/>
  <c r="G43" i="14"/>
  <c r="H43" i="14" s="1"/>
  <c r="I43" i="14" s="1"/>
  <c r="G47" i="14"/>
  <c r="H47" i="14" s="1"/>
  <c r="I47" i="14" s="1"/>
  <c r="G4" i="18"/>
  <c r="H4" i="18" s="1"/>
  <c r="I4" i="18" s="1"/>
  <c r="M36" i="18"/>
  <c r="N36" i="18" s="1"/>
  <c r="O36" i="18" s="1"/>
  <c r="P36" i="18"/>
  <c r="Q36" i="18" s="1"/>
  <c r="R36" i="18" s="1"/>
  <c r="J34" i="18"/>
  <c r="K34" i="18" s="1"/>
  <c r="L34" i="18" s="1"/>
  <c r="P25" i="14"/>
  <c r="Q25" i="14" s="1"/>
  <c r="R25" i="14" s="1"/>
  <c r="P48" i="14"/>
  <c r="Q48" i="14" s="1"/>
  <c r="R48" i="14" s="1"/>
  <c r="J43" i="14"/>
  <c r="K43" i="14" s="1"/>
  <c r="L43" i="14" s="1"/>
  <c r="J47" i="14"/>
  <c r="K47" i="14" s="1"/>
  <c r="L47" i="14" s="1"/>
  <c r="G36" i="18"/>
  <c r="H36" i="18" s="1"/>
  <c r="I36" i="18" s="1"/>
  <c r="M34" i="18"/>
  <c r="N34" i="18" s="1"/>
  <c r="O34" i="18" s="1"/>
  <c r="F36" i="16"/>
  <c r="J44" i="18"/>
  <c r="K44" i="18" s="1"/>
  <c r="L44" i="18" s="1"/>
  <c r="G44" i="18"/>
  <c r="H44" i="18" s="1"/>
  <c r="I44" i="18" s="1"/>
  <c r="G29" i="18"/>
  <c r="H29" i="18" s="1"/>
  <c r="I29" i="18" s="1"/>
  <c r="S50" i="23"/>
  <c r="G50" i="23" s="1"/>
  <c r="H50" i="23" s="1"/>
  <c r="I50" i="23" s="1"/>
  <c r="M11" i="14"/>
  <c r="N11" i="14" s="1"/>
  <c r="O11" i="14" s="1"/>
  <c r="M32" i="18"/>
  <c r="J32" i="18"/>
  <c r="K32" i="18" s="1"/>
  <c r="L32" i="18" s="1"/>
  <c r="G46" i="18"/>
  <c r="H46" i="18" s="1"/>
  <c r="I46" i="18" s="1"/>
  <c r="M46" i="18"/>
  <c r="N46" i="18" s="1"/>
  <c r="O46" i="18" s="1"/>
  <c r="G35" i="18"/>
  <c r="H35" i="18" s="1"/>
  <c r="I35" i="18" s="1"/>
  <c r="V6" i="18"/>
  <c r="G6" i="18" s="1"/>
  <c r="H6" i="18" s="1"/>
  <c r="I6" i="18" s="1"/>
  <c r="J46" i="18"/>
  <c r="K46" i="18" s="1"/>
  <c r="L46" i="18" s="1"/>
  <c r="M35" i="18"/>
  <c r="N35" i="18" s="1"/>
  <c r="O35" i="18" s="1"/>
  <c r="P20" i="18"/>
  <c r="Q20" i="18" s="1"/>
  <c r="R20" i="18" s="1"/>
  <c r="G25" i="18"/>
  <c r="H25" i="18" s="1"/>
  <c r="I25" i="18" s="1"/>
  <c r="P25" i="16"/>
  <c r="Q25" i="16" s="1"/>
  <c r="R25" i="16" s="1"/>
  <c r="M25" i="16"/>
  <c r="F33" i="16"/>
  <c r="G25" i="16"/>
  <c r="H25" i="16" s="1"/>
  <c r="I25" i="16" s="1"/>
  <c r="J21" i="14"/>
  <c r="K21" i="14" s="1"/>
  <c r="L21" i="14" s="1"/>
  <c r="P46" i="14"/>
  <c r="Q46" i="14" s="1"/>
  <c r="R46" i="14" s="1"/>
  <c r="V15" i="14"/>
  <c r="J15" i="14" s="1"/>
  <c r="K15" i="14" s="1"/>
  <c r="L15" i="14" s="1"/>
  <c r="V23" i="14"/>
  <c r="P23" i="14" s="1"/>
  <c r="Q23" i="14" s="1"/>
  <c r="R23" i="14" s="1"/>
  <c r="M38" i="14"/>
  <c r="N38" i="14" s="1"/>
  <c r="O38" i="14" s="1"/>
  <c r="J38" i="14"/>
  <c r="K38" i="14" s="1"/>
  <c r="L38" i="14" s="1"/>
  <c r="P42" i="14"/>
  <c r="Q42" i="14" s="1"/>
  <c r="R42" i="14" s="1"/>
  <c r="V8" i="14"/>
  <c r="G8" i="14" s="1"/>
  <c r="H8" i="14" s="1"/>
  <c r="I8" i="14" s="1"/>
  <c r="M39" i="14"/>
  <c r="N39" i="14" s="1"/>
  <c r="O39" i="14" s="1"/>
  <c r="P38" i="18"/>
  <c r="Q38" i="18" s="1"/>
  <c r="R38" i="18" s="1"/>
  <c r="G39" i="14"/>
  <c r="H39" i="14" s="1"/>
  <c r="I39" i="14" s="1"/>
  <c r="P25" i="18"/>
  <c r="Q25" i="18" s="1"/>
  <c r="R25" i="18" s="1"/>
  <c r="G26" i="16"/>
  <c r="H26" i="16" s="1"/>
  <c r="I26" i="16" s="1"/>
  <c r="G38" i="14"/>
  <c r="H38" i="14" s="1"/>
  <c r="I38" i="14" s="1"/>
  <c r="P44" i="14"/>
  <c r="Q44" i="14" s="1"/>
  <c r="R44" i="14" s="1"/>
  <c r="M50" i="14"/>
  <c r="N50" i="14" s="1"/>
  <c r="O50" i="14" s="1"/>
  <c r="M49" i="14"/>
  <c r="N49" i="14" s="1"/>
  <c r="O49" i="14" s="1"/>
  <c r="P37" i="18"/>
  <c r="Q37" i="18" s="1"/>
  <c r="R37" i="18" s="1"/>
  <c r="J48" i="18"/>
  <c r="K48" i="18" s="1"/>
  <c r="L48" i="18" s="1"/>
  <c r="P47" i="18"/>
  <c r="Q47" i="18" s="1"/>
  <c r="R47" i="18" s="1"/>
  <c r="J38" i="18"/>
  <c r="K38" i="18" s="1"/>
  <c r="L38" i="18" s="1"/>
  <c r="G44" i="14"/>
  <c r="H44" i="14" s="1"/>
  <c r="I44" i="14" s="1"/>
  <c r="P50" i="14"/>
  <c r="Q50" i="14" s="1"/>
  <c r="R50" i="14" s="1"/>
  <c r="P49" i="14"/>
  <c r="Q49" i="14" s="1"/>
  <c r="R49" i="14" s="1"/>
  <c r="G37" i="18"/>
  <c r="H37" i="18" s="1"/>
  <c r="I37" i="18" s="1"/>
  <c r="G47" i="18"/>
  <c r="H47" i="18" s="1"/>
  <c r="I47" i="18" s="1"/>
  <c r="M38" i="18"/>
  <c r="N38" i="18" s="1"/>
  <c r="O38" i="18" s="1"/>
  <c r="P48" i="18"/>
  <c r="Q48" i="18" s="1"/>
  <c r="R48" i="18" s="1"/>
  <c r="M42" i="14"/>
  <c r="N42" i="14" s="1"/>
  <c r="O42" i="14" s="1"/>
  <c r="G46" i="14"/>
  <c r="H46" i="14" s="1"/>
  <c r="I46" i="14" s="1"/>
  <c r="M40" i="14"/>
  <c r="N40" i="14" s="1"/>
  <c r="O40" i="14" s="1"/>
  <c r="G42" i="14"/>
  <c r="H42" i="14" s="1"/>
  <c r="I42" i="14" s="1"/>
  <c r="J46" i="14"/>
  <c r="K46" i="14" s="1"/>
  <c r="L46" i="14" s="1"/>
  <c r="M4" i="18"/>
  <c r="P32" i="18"/>
  <c r="Q32" i="18" s="1"/>
  <c r="R32" i="18" s="1"/>
  <c r="G42" i="18"/>
  <c r="H42" i="18" s="1"/>
  <c r="I42" i="18" s="1"/>
  <c r="G40" i="14"/>
  <c r="H40" i="14" s="1"/>
  <c r="I40" i="14" s="1"/>
  <c r="J26" i="16"/>
  <c r="K26" i="16" s="1"/>
  <c r="L26" i="16" s="1"/>
  <c r="P40" i="14"/>
  <c r="Q40" i="14" s="1"/>
  <c r="R40" i="14" s="1"/>
  <c r="M50" i="18"/>
  <c r="N50" i="18" s="1"/>
  <c r="O50" i="18" s="1"/>
  <c r="J33" i="18"/>
  <c r="K33" i="18" s="1"/>
  <c r="L33" i="18" s="1"/>
  <c r="J50" i="18"/>
  <c r="K50" i="18" s="1"/>
  <c r="L50" i="18" s="1"/>
  <c r="M33" i="18"/>
  <c r="P32" i="14"/>
  <c r="Q32" i="14" s="1"/>
  <c r="R32" i="14" s="1"/>
  <c r="G33" i="18"/>
  <c r="H33" i="18" s="1"/>
  <c r="I33" i="18" s="1"/>
  <c r="P33" i="18"/>
  <c r="Q33" i="18" s="1"/>
  <c r="R33" i="18" s="1"/>
  <c r="M16" i="18"/>
  <c r="P45" i="18"/>
  <c r="Q45" i="18" s="1"/>
  <c r="R45" i="18" s="1"/>
  <c r="M26" i="16"/>
  <c r="N26" i="16" s="1"/>
  <c r="O26" i="16" s="1"/>
  <c r="G9" i="14"/>
  <c r="H9" i="14" s="1"/>
  <c r="I9" i="14" s="1"/>
  <c r="J14" i="14"/>
  <c r="P45" i="14"/>
  <c r="Q45" i="14" s="1"/>
  <c r="R45" i="14" s="1"/>
  <c r="G50" i="18"/>
  <c r="H50" i="18" s="1"/>
  <c r="I50" i="18" s="1"/>
  <c r="K12" i="16"/>
  <c r="L12" i="16" s="1"/>
  <c r="G14" i="14"/>
  <c r="H14" i="14" s="1"/>
  <c r="I14" i="14" s="1"/>
  <c r="P14" i="14"/>
  <c r="Q14" i="14" s="1"/>
  <c r="R14" i="14" s="1"/>
  <c r="P21" i="16"/>
  <c r="Q21" i="16" s="1"/>
  <c r="R21" i="16" s="1"/>
  <c r="M21" i="16"/>
  <c r="S32" i="15"/>
  <c r="V32" i="15" s="1"/>
  <c r="J32" i="15" s="1"/>
  <c r="S24" i="15"/>
  <c r="V24" i="15" s="1"/>
  <c r="J24" i="15" s="1"/>
  <c r="K24" i="15" s="1"/>
  <c r="L24" i="15" s="1"/>
  <c r="S20" i="15"/>
  <c r="V20" i="15" s="1"/>
  <c r="S16" i="15"/>
  <c r="V16" i="15" s="1"/>
  <c r="S7" i="23"/>
  <c r="M40" i="18"/>
  <c r="N40" i="18" s="1"/>
  <c r="O40" i="18" s="1"/>
  <c r="G21" i="16"/>
  <c r="H21" i="16" s="1"/>
  <c r="I21" i="16" s="1"/>
  <c r="F46" i="16"/>
  <c r="F50" i="16"/>
  <c r="F34" i="16"/>
  <c r="F38" i="16"/>
  <c r="H24" i="16"/>
  <c r="I24" i="16" s="1"/>
  <c r="N18" i="16"/>
  <c r="O18" i="16" s="1"/>
  <c r="F42" i="16"/>
  <c r="F30" i="16"/>
  <c r="N19" i="16"/>
  <c r="O19" i="16" s="1"/>
  <c r="K17" i="16"/>
  <c r="L17" i="16" s="1"/>
  <c r="K5" i="16"/>
  <c r="L5" i="16" s="1"/>
  <c r="V37" i="14"/>
  <c r="J37" i="14" s="1"/>
  <c r="K37" i="14" s="1"/>
  <c r="L37" i="14" s="1"/>
  <c r="V36" i="14"/>
  <c r="J36" i="14" s="1"/>
  <c r="J35" i="14"/>
  <c r="P35" i="14"/>
  <c r="Q35" i="14" s="1"/>
  <c r="R35" i="14" s="1"/>
  <c r="M35" i="14"/>
  <c r="N35" i="14" s="1"/>
  <c r="O35" i="14" s="1"/>
  <c r="J34" i="14"/>
  <c r="P34" i="14"/>
  <c r="Q34" i="14" s="1"/>
  <c r="R34" i="14" s="1"/>
  <c r="G34" i="14"/>
  <c r="P28" i="14"/>
  <c r="Q28" i="14" s="1"/>
  <c r="R28" i="14" s="1"/>
  <c r="J8" i="18"/>
  <c r="K8" i="18" s="1"/>
  <c r="L8" i="18" s="1"/>
  <c r="M22" i="14"/>
  <c r="S14" i="23"/>
  <c r="V14" i="23" s="1"/>
  <c r="G14" i="23" s="1"/>
  <c r="H14" i="23" s="1"/>
  <c r="I14" i="23" s="1"/>
  <c r="P14" i="18"/>
  <c r="S29" i="15"/>
  <c r="V29" i="15" s="1"/>
  <c r="S25" i="15"/>
  <c r="V25" i="15" s="1"/>
  <c r="M25" i="15" s="1"/>
  <c r="G26" i="14"/>
  <c r="M13" i="14"/>
  <c r="G27" i="14"/>
  <c r="G45" i="14"/>
  <c r="H45" i="14" s="1"/>
  <c r="I45" i="14" s="1"/>
  <c r="G40" i="18"/>
  <c r="H40" i="18" s="1"/>
  <c r="I40" i="18" s="1"/>
  <c r="M43" i="18"/>
  <c r="N43" i="18" s="1"/>
  <c r="O43" i="18" s="1"/>
  <c r="J45" i="14"/>
  <c r="K45" i="14" s="1"/>
  <c r="L45" i="14" s="1"/>
  <c r="P40" i="18"/>
  <c r="Q40" i="18" s="1"/>
  <c r="R40" i="18" s="1"/>
  <c r="P43" i="18"/>
  <c r="Q43" i="18" s="1"/>
  <c r="R43" i="18" s="1"/>
  <c r="S34" i="15"/>
  <c r="V34" i="15" s="1"/>
  <c r="G34" i="15" s="1"/>
  <c r="H34" i="15" s="1"/>
  <c r="I34" i="15" s="1"/>
  <c r="S10" i="15"/>
  <c r="V10" i="15" s="1"/>
  <c r="P10" i="15" s="1"/>
  <c r="S6" i="15"/>
  <c r="V6" i="15" s="1"/>
  <c r="J6" i="15" s="1"/>
  <c r="S30" i="23"/>
  <c r="S26" i="23"/>
  <c r="V26" i="23" s="1"/>
  <c r="J26" i="23" s="1"/>
  <c r="K26" i="23" s="1"/>
  <c r="L26" i="23" s="1"/>
  <c r="G18" i="14"/>
  <c r="H18" i="14" s="1"/>
  <c r="I18" i="14" s="1"/>
  <c r="G30" i="14"/>
  <c r="H30" i="14" s="1"/>
  <c r="I30" i="14" s="1"/>
  <c r="P27" i="14"/>
  <c r="Q27" i="14" s="1"/>
  <c r="R27" i="14" s="1"/>
  <c r="J14" i="18"/>
  <c r="K14" i="18" s="1"/>
  <c r="L14" i="18" s="1"/>
  <c r="G49" i="18"/>
  <c r="H49" i="18" s="1"/>
  <c r="I49" i="18" s="1"/>
  <c r="M15" i="18"/>
  <c r="J15" i="18"/>
  <c r="J33" i="14"/>
  <c r="P33" i="14"/>
  <c r="Q33" i="14" s="1"/>
  <c r="R33" i="14" s="1"/>
  <c r="M33" i="14"/>
  <c r="N33" i="14" s="1"/>
  <c r="O33" i="14" s="1"/>
  <c r="J12" i="14"/>
  <c r="G32" i="14"/>
  <c r="H32" i="14" s="1"/>
  <c r="I32" i="14" s="1"/>
  <c r="M12" i="18"/>
  <c r="V7" i="18"/>
  <c r="P7" i="18" s="1"/>
  <c r="Q7" i="18" s="1"/>
  <c r="R7" i="18" s="1"/>
  <c r="J19" i="18"/>
  <c r="K19" i="18" s="1"/>
  <c r="L19" i="18" s="1"/>
  <c r="M30" i="18"/>
  <c r="N30" i="18" s="1"/>
  <c r="O30" i="18" s="1"/>
  <c r="M9" i="18"/>
  <c r="J9" i="18"/>
  <c r="K9" i="18" s="1"/>
  <c r="L9" i="18" s="1"/>
  <c r="P22" i="18"/>
  <c r="J30" i="18"/>
  <c r="K30" i="18" s="1"/>
  <c r="L30" i="18" s="1"/>
  <c r="G45" i="18"/>
  <c r="H45" i="18" s="1"/>
  <c r="I45" i="18" s="1"/>
  <c r="G41" i="18"/>
  <c r="H41" i="18" s="1"/>
  <c r="I41" i="18" s="1"/>
  <c r="S21" i="15"/>
  <c r="V21" i="15" s="1"/>
  <c r="S5" i="15"/>
  <c r="V5" i="15" s="1"/>
  <c r="M5" i="15" s="1"/>
  <c r="M18" i="14"/>
  <c r="G7" i="14"/>
  <c r="M12" i="14"/>
  <c r="N12" i="14" s="1"/>
  <c r="O12" i="14" s="1"/>
  <c r="G5" i="14"/>
  <c r="G24" i="14"/>
  <c r="H24" i="14" s="1"/>
  <c r="I24" i="14" s="1"/>
  <c r="M24" i="14"/>
  <c r="G33" i="14"/>
  <c r="G15" i="18"/>
  <c r="H15" i="18" s="1"/>
  <c r="I15" i="18" s="1"/>
  <c r="G20" i="18"/>
  <c r="H20" i="18" s="1"/>
  <c r="I20" i="18" s="1"/>
  <c r="P9" i="18"/>
  <c r="Q9" i="18" s="1"/>
  <c r="R9" i="18" s="1"/>
  <c r="V18" i="18"/>
  <c r="G18" i="18" s="1"/>
  <c r="H18" i="18" s="1"/>
  <c r="I18" i="18" s="1"/>
  <c r="G30" i="18"/>
  <c r="H30" i="18" s="1"/>
  <c r="I30" i="18" s="1"/>
  <c r="G8" i="18"/>
  <c r="M45" i="18"/>
  <c r="N45" i="18" s="1"/>
  <c r="O45" i="18" s="1"/>
  <c r="G39" i="18"/>
  <c r="H39" i="18" s="1"/>
  <c r="I39" i="18" s="1"/>
  <c r="P41" i="18"/>
  <c r="Q41" i="18" s="1"/>
  <c r="R41" i="18" s="1"/>
  <c r="J49" i="18"/>
  <c r="K49" i="18" s="1"/>
  <c r="L49" i="18" s="1"/>
  <c r="P4" i="14"/>
  <c r="P11" i="14"/>
  <c r="Q11" i="14" s="1"/>
  <c r="R11" i="14" s="1"/>
  <c r="P12" i="14"/>
  <c r="M7" i="14"/>
  <c r="N7" i="14" s="1"/>
  <c r="O7" i="14" s="1"/>
  <c r="M32" i="14"/>
  <c r="N32" i="14" s="1"/>
  <c r="O32" i="14" s="1"/>
  <c r="M25" i="18"/>
  <c r="P19" i="18"/>
  <c r="G23" i="18"/>
  <c r="H23" i="18" s="1"/>
  <c r="I23" i="18" s="1"/>
  <c r="P21" i="18"/>
  <c r="M20" i="18"/>
  <c r="M17" i="14"/>
  <c r="J17" i="14"/>
  <c r="K17" i="14" s="1"/>
  <c r="L17" i="14" s="1"/>
  <c r="J6" i="14"/>
  <c r="G20" i="14"/>
  <c r="P20" i="14"/>
  <c r="Q20" i="14" s="1"/>
  <c r="R20" i="14" s="1"/>
  <c r="J19" i="14"/>
  <c r="K19" i="14" s="1"/>
  <c r="L19" i="14" s="1"/>
  <c r="G17" i="14"/>
  <c r="H17" i="14" s="1"/>
  <c r="I17" i="14" s="1"/>
  <c r="M10" i="18"/>
  <c r="P23" i="18"/>
  <c r="Q23" i="18" s="1"/>
  <c r="R23" i="18" s="1"/>
  <c r="M22" i="18"/>
  <c r="N22" i="18" s="1"/>
  <c r="O22" i="18" s="1"/>
  <c r="G16" i="18"/>
  <c r="H16" i="18" s="1"/>
  <c r="I16" i="18" s="1"/>
  <c r="P31" i="18"/>
  <c r="Q31" i="18" s="1"/>
  <c r="R31" i="18" s="1"/>
  <c r="J39" i="18"/>
  <c r="K39" i="18" s="1"/>
  <c r="L39" i="18" s="1"/>
  <c r="S30" i="15"/>
  <c r="V30" i="15" s="1"/>
  <c r="S14" i="15"/>
  <c r="V14" i="15" s="1"/>
  <c r="J14" i="15" s="1"/>
  <c r="K14" i="15" s="1"/>
  <c r="L14" i="15" s="1"/>
  <c r="S36" i="23"/>
  <c r="V36" i="23" s="1"/>
  <c r="M6" i="14"/>
  <c r="J7" i="14"/>
  <c r="J5" i="14"/>
  <c r="K5" i="14" s="1"/>
  <c r="L5" i="14" s="1"/>
  <c r="J9" i="14"/>
  <c r="K9" i="14" s="1"/>
  <c r="L9" i="14" s="1"/>
  <c r="J18" i="14"/>
  <c r="G19" i="14"/>
  <c r="P17" i="14"/>
  <c r="J28" i="14"/>
  <c r="K28" i="14" s="1"/>
  <c r="L28" i="14" s="1"/>
  <c r="J21" i="18"/>
  <c r="J20" i="18"/>
  <c r="K20" i="18" s="1"/>
  <c r="L20" i="18" s="1"/>
  <c r="P39" i="18"/>
  <c r="Q39" i="18" s="1"/>
  <c r="R39" i="18" s="1"/>
  <c r="S17" i="23"/>
  <c r="G4" i="14"/>
  <c r="H4" i="14" s="1"/>
  <c r="I4" i="14" s="1"/>
  <c r="M9" i="14"/>
  <c r="M5" i="14"/>
  <c r="N5" i="14" s="1"/>
  <c r="O5" i="14" s="1"/>
  <c r="P6" i="14"/>
  <c r="Q6" i="14" s="1"/>
  <c r="R6" i="14" s="1"/>
  <c r="G16" i="14"/>
  <c r="H16" i="14" s="1"/>
  <c r="I16" i="14" s="1"/>
  <c r="J22" i="14"/>
  <c r="K22" i="14" s="1"/>
  <c r="L22" i="14" s="1"/>
  <c r="P19" i="14"/>
  <c r="M28" i="14"/>
  <c r="M21" i="14"/>
  <c r="J24" i="14"/>
  <c r="K24" i="14" s="1"/>
  <c r="L24" i="14" s="1"/>
  <c r="G29" i="14"/>
  <c r="H29" i="14" s="1"/>
  <c r="I29" i="14" s="1"/>
  <c r="G19" i="18"/>
  <c r="J23" i="18"/>
  <c r="K23" i="18" s="1"/>
  <c r="L23" i="18" s="1"/>
  <c r="J22" i="18"/>
  <c r="G21" i="18"/>
  <c r="H21" i="18" s="1"/>
  <c r="I21" i="18" s="1"/>
  <c r="P8" i="18"/>
  <c r="Q8" i="18" s="1"/>
  <c r="R8" i="18" s="1"/>
  <c r="J16" i="18"/>
  <c r="K16" i="18" s="1"/>
  <c r="L16" i="18" s="1"/>
  <c r="M31" i="18"/>
  <c r="N31" i="18" s="1"/>
  <c r="O31" i="18" s="1"/>
  <c r="G27" i="18"/>
  <c r="H27" i="18" s="1"/>
  <c r="I27" i="18" s="1"/>
  <c r="J25" i="18"/>
  <c r="K25" i="18" s="1"/>
  <c r="L25" i="18" s="1"/>
  <c r="M13" i="18"/>
  <c r="J5" i="18"/>
  <c r="K5" i="18" s="1"/>
  <c r="L5" i="18" s="1"/>
  <c r="P10" i="18"/>
  <c r="Q10" i="18" s="1"/>
  <c r="R10" i="18" s="1"/>
  <c r="J11" i="18"/>
  <c r="K11" i="18" s="1"/>
  <c r="L11" i="18" s="1"/>
  <c r="P12" i="18"/>
  <c r="J13" i="18"/>
  <c r="K13" i="18" s="1"/>
  <c r="L13" i="18" s="1"/>
  <c r="M14" i="18"/>
  <c r="N14" i="18" s="1"/>
  <c r="O14" i="18" s="1"/>
  <c r="G10" i="18"/>
  <c r="H10" i="18" s="1"/>
  <c r="I10" i="18" s="1"/>
  <c r="G24" i="18"/>
  <c r="H24" i="18" s="1"/>
  <c r="I24" i="18" s="1"/>
  <c r="M11" i="18"/>
  <c r="N11" i="18" s="1"/>
  <c r="O11" i="18" s="1"/>
  <c r="M26" i="18"/>
  <c r="N26" i="18" s="1"/>
  <c r="O26" i="18" s="1"/>
  <c r="G17" i="18"/>
  <c r="H17" i="18" s="1"/>
  <c r="I17" i="18" s="1"/>
  <c r="J17" i="18"/>
  <c r="K17" i="18" s="1"/>
  <c r="L17" i="18" s="1"/>
  <c r="J24" i="18"/>
  <c r="K24" i="18" s="1"/>
  <c r="L24" i="18" s="1"/>
  <c r="J28" i="18"/>
  <c r="K28" i="18" s="1"/>
  <c r="L28" i="18" s="1"/>
  <c r="G31" i="18"/>
  <c r="J29" i="18"/>
  <c r="P13" i="18"/>
  <c r="Q13" i="18" s="1"/>
  <c r="R13" i="18" s="1"/>
  <c r="M28" i="18"/>
  <c r="N28" i="18" s="1"/>
  <c r="O28" i="18" s="1"/>
  <c r="G26" i="18"/>
  <c r="H26" i="18" s="1"/>
  <c r="I26" i="18" s="1"/>
  <c r="J26" i="18"/>
  <c r="M17" i="18"/>
  <c r="P24" i="18"/>
  <c r="M29" i="18"/>
  <c r="N29" i="18" s="1"/>
  <c r="O29" i="18" s="1"/>
  <c r="P29" i="18"/>
  <c r="Q29" i="18" s="1"/>
  <c r="R29" i="18" s="1"/>
  <c r="J27" i="18"/>
  <c r="K27" i="18" s="1"/>
  <c r="L27" i="18" s="1"/>
  <c r="P5" i="18"/>
  <c r="Q5" i="18" s="1"/>
  <c r="R5" i="18" s="1"/>
  <c r="P11" i="18"/>
  <c r="G5" i="18"/>
  <c r="J12" i="18"/>
  <c r="K12" i="18" s="1"/>
  <c r="L12" i="18" s="1"/>
  <c r="P15" i="18"/>
  <c r="Q15" i="18" s="1"/>
  <c r="R15" i="18" s="1"/>
  <c r="G28" i="18"/>
  <c r="M27" i="18"/>
  <c r="J4" i="18"/>
  <c r="P4" i="18"/>
  <c r="Q4" i="18" s="1"/>
  <c r="R4" i="18" s="1"/>
  <c r="J10" i="14"/>
  <c r="K10" i="14" s="1"/>
  <c r="L10" i="14" s="1"/>
  <c r="G11" i="14"/>
  <c r="M16" i="14"/>
  <c r="P13" i="14"/>
  <c r="Q13" i="14" s="1"/>
  <c r="R13" i="14" s="1"/>
  <c r="J16" i="14"/>
  <c r="K16" i="14" s="1"/>
  <c r="L16" i="14" s="1"/>
  <c r="M30" i="14"/>
  <c r="J26" i="14"/>
  <c r="P26" i="14"/>
  <c r="Q26" i="14" s="1"/>
  <c r="R26" i="14" s="1"/>
  <c r="G25" i="14"/>
  <c r="H25" i="14" s="1"/>
  <c r="I25" i="14" s="1"/>
  <c r="J25" i="14"/>
  <c r="K25" i="14" s="1"/>
  <c r="L25" i="14" s="1"/>
  <c r="P21" i="14"/>
  <c r="Q21" i="14" s="1"/>
  <c r="R21" i="14" s="1"/>
  <c r="J30" i="14"/>
  <c r="K30" i="14" s="1"/>
  <c r="L30" i="14" s="1"/>
  <c r="M27" i="14"/>
  <c r="J31" i="14"/>
  <c r="M10" i="14"/>
  <c r="M25" i="14"/>
  <c r="G31" i="14"/>
  <c r="H31" i="14" s="1"/>
  <c r="I31" i="14" s="1"/>
  <c r="P31" i="14"/>
  <c r="Q31" i="14" s="1"/>
  <c r="R31" i="14" s="1"/>
  <c r="J29" i="14"/>
  <c r="K29" i="14" s="1"/>
  <c r="L29" i="14" s="1"/>
  <c r="P10" i="14"/>
  <c r="Q10" i="14" s="1"/>
  <c r="R10" i="14" s="1"/>
  <c r="J11" i="14"/>
  <c r="M20" i="14"/>
  <c r="G13" i="14"/>
  <c r="H13" i="14" s="1"/>
  <c r="I13" i="14" s="1"/>
  <c r="G22" i="14"/>
  <c r="H22" i="14" s="1"/>
  <c r="I22" i="14" s="1"/>
  <c r="G21" i="14"/>
  <c r="M29" i="14"/>
  <c r="M4" i="14"/>
  <c r="S49" i="23"/>
  <c r="P49" i="23" s="1"/>
  <c r="Q49" i="23" s="1"/>
  <c r="R49" i="23" s="1"/>
  <c r="S48" i="23"/>
  <c r="M48" i="23" s="1"/>
  <c r="N48" i="23" s="1"/>
  <c r="O48" i="23" s="1"/>
  <c r="S47" i="23"/>
  <c r="P47" i="23" s="1"/>
  <c r="Q47" i="23" s="1"/>
  <c r="R47" i="23" s="1"/>
  <c r="S46" i="23"/>
  <c r="G46" i="23" s="1"/>
  <c r="H46" i="23" s="1"/>
  <c r="I46" i="23" s="1"/>
  <c r="S45" i="23"/>
  <c r="M45" i="23" s="1"/>
  <c r="N45" i="23" s="1"/>
  <c r="O45" i="23" s="1"/>
  <c r="S44" i="23"/>
  <c r="G44" i="23" s="1"/>
  <c r="H44" i="23" s="1"/>
  <c r="I44" i="23" s="1"/>
  <c r="S43" i="23"/>
  <c r="G43" i="23" s="1"/>
  <c r="H43" i="23" s="1"/>
  <c r="I43" i="23" s="1"/>
  <c r="S42" i="23"/>
  <c r="G42" i="23" s="1"/>
  <c r="H42" i="23" s="1"/>
  <c r="I42" i="23" s="1"/>
  <c r="S41" i="23"/>
  <c r="J41" i="23" s="1"/>
  <c r="K41" i="23" s="1"/>
  <c r="L41" i="23" s="1"/>
  <c r="S39" i="23"/>
  <c r="V39" i="23" s="1"/>
  <c r="S38" i="23"/>
  <c r="S28" i="23"/>
  <c r="S18" i="23"/>
  <c r="V18" i="23" s="1"/>
  <c r="J18" i="23" s="1"/>
  <c r="K18" i="23" s="1"/>
  <c r="L18" i="23" s="1"/>
  <c r="S10" i="23"/>
  <c r="V10" i="23" s="1"/>
  <c r="S19" i="15"/>
  <c r="V19" i="15" s="1"/>
  <c r="M19" i="15" s="1"/>
  <c r="N19" i="15" s="1"/>
  <c r="O19" i="15" s="1"/>
  <c r="S28" i="15"/>
  <c r="V28" i="15" s="1"/>
  <c r="S50" i="15"/>
  <c r="M50" i="15" s="1"/>
  <c r="N50" i="15" s="1"/>
  <c r="O50" i="15" s="1"/>
  <c r="S48" i="15"/>
  <c r="J48" i="15" s="1"/>
  <c r="K48" i="15" s="1"/>
  <c r="L48" i="15" s="1"/>
  <c r="S46" i="15"/>
  <c r="G46" i="15" s="1"/>
  <c r="H46" i="15" s="1"/>
  <c r="I46" i="15" s="1"/>
  <c r="S44" i="15"/>
  <c r="G44" i="15" s="1"/>
  <c r="H44" i="15" s="1"/>
  <c r="I44" i="15" s="1"/>
  <c r="S41" i="15"/>
  <c r="M41" i="15" s="1"/>
  <c r="N41" i="15" s="1"/>
  <c r="O41" i="15" s="1"/>
  <c r="S31" i="15"/>
  <c r="S26" i="15"/>
  <c r="V26" i="15" s="1"/>
  <c r="J26" i="15" s="1"/>
  <c r="S12" i="15"/>
  <c r="V12" i="15" s="1"/>
  <c r="G12" i="15" s="1"/>
  <c r="S8" i="15"/>
  <c r="V8" i="15" s="1"/>
  <c r="G8" i="15" s="1"/>
  <c r="H8" i="15" s="1"/>
  <c r="I8" i="15" s="1"/>
  <c r="S4" i="23"/>
  <c r="S34" i="23"/>
  <c r="S33" i="23"/>
  <c r="S29" i="23"/>
  <c r="V29" i="23" s="1"/>
  <c r="J29" i="23" s="1"/>
  <c r="K29" i="23" s="1"/>
  <c r="L29" i="23" s="1"/>
  <c r="S25" i="23"/>
  <c r="S21" i="23"/>
  <c r="V21" i="23" s="1"/>
  <c r="G21" i="23" s="1"/>
  <c r="H21" i="23" s="1"/>
  <c r="I21" i="23" s="1"/>
  <c r="S6" i="23"/>
  <c r="V6" i="23" s="1"/>
  <c r="G6" i="23" s="1"/>
  <c r="H6" i="23" s="1"/>
  <c r="I6" i="23" s="1"/>
  <c r="S49" i="15"/>
  <c r="M49" i="15" s="1"/>
  <c r="N49" i="15" s="1"/>
  <c r="O49" i="15" s="1"/>
  <c r="S47" i="15"/>
  <c r="G47" i="15" s="1"/>
  <c r="H47" i="15" s="1"/>
  <c r="I47" i="15" s="1"/>
  <c r="S45" i="15"/>
  <c r="G45" i="15" s="1"/>
  <c r="H45" i="15" s="1"/>
  <c r="I45" i="15" s="1"/>
  <c r="S43" i="15"/>
  <c r="J43" i="15" s="1"/>
  <c r="K43" i="15" s="1"/>
  <c r="L43" i="15" s="1"/>
  <c r="S42" i="15"/>
  <c r="J42" i="15" s="1"/>
  <c r="K42" i="15" s="1"/>
  <c r="L42" i="15" s="1"/>
  <c r="S39" i="15"/>
  <c r="M39" i="15" s="1"/>
  <c r="N39" i="15" s="1"/>
  <c r="O39" i="15" s="1"/>
  <c r="S38" i="15"/>
  <c r="M38" i="15" s="1"/>
  <c r="N38" i="15" s="1"/>
  <c r="O38" i="15" s="1"/>
  <c r="S36" i="15"/>
  <c r="S33" i="15"/>
  <c r="V33" i="15" s="1"/>
  <c r="G33" i="15" s="1"/>
  <c r="H33" i="15" s="1"/>
  <c r="I33" i="15" s="1"/>
  <c r="S27" i="15"/>
  <c r="V27" i="15" s="1"/>
  <c r="S15" i="23"/>
  <c r="S12" i="23"/>
  <c r="V12" i="23" s="1"/>
  <c r="G12" i="23" s="1"/>
  <c r="H12" i="23" s="1"/>
  <c r="I12" i="23" s="1"/>
  <c r="S8" i="23"/>
  <c r="V8" i="23" s="1"/>
  <c r="G8" i="23" s="1"/>
  <c r="S4" i="15"/>
  <c r="V4" i="15" s="1"/>
  <c r="S31" i="23"/>
  <c r="V31" i="23" s="1"/>
  <c r="S27" i="23"/>
  <c r="V27" i="23" s="1"/>
  <c r="G27" i="23" s="1"/>
  <c r="H27" i="23" s="1"/>
  <c r="I27" i="23" s="1"/>
  <c r="S23" i="23"/>
  <c r="V23" i="23" s="1"/>
  <c r="J23" i="23" s="1"/>
  <c r="K23" i="23" s="1"/>
  <c r="L23" i="23" s="1"/>
  <c r="S19" i="23"/>
  <c r="S18" i="15"/>
  <c r="V18" i="15" s="1"/>
  <c r="M18" i="15" s="1"/>
  <c r="S13" i="15"/>
  <c r="S7" i="15"/>
  <c r="V7" i="15" s="1"/>
  <c r="G7" i="15" s="1"/>
  <c r="H7" i="15" s="1"/>
  <c r="I7" i="15" s="1"/>
  <c r="S24" i="23"/>
  <c r="V24" i="23" s="1"/>
  <c r="M24" i="23" s="1"/>
  <c r="N24" i="23" s="1"/>
  <c r="O24" i="23" s="1"/>
  <c r="S13" i="23"/>
  <c r="V13" i="23" s="1"/>
  <c r="V25" i="23"/>
  <c r="S40" i="15"/>
  <c r="J40" i="15" s="1"/>
  <c r="K40" i="15" s="1"/>
  <c r="L40" i="15" s="1"/>
  <c r="S22" i="15"/>
  <c r="V22" i="15" s="1"/>
  <c r="J22" i="15" s="1"/>
  <c r="K22" i="15" s="1"/>
  <c r="L22" i="15" s="1"/>
  <c r="S15" i="15"/>
  <c r="V15" i="15" s="1"/>
  <c r="S9" i="15"/>
  <c r="V9" i="15" s="1"/>
  <c r="M9" i="15" s="1"/>
  <c r="N9" i="15" s="1"/>
  <c r="O9" i="15" s="1"/>
  <c r="S37" i="23"/>
  <c r="S20" i="23"/>
  <c r="V20" i="23" s="1"/>
  <c r="M20" i="23" s="1"/>
  <c r="S9" i="23"/>
  <c r="V9" i="23" s="1"/>
  <c r="M9" i="23" s="1"/>
  <c r="S37" i="15"/>
  <c r="S35" i="15"/>
  <c r="V35" i="15" s="1"/>
  <c r="G35" i="15" s="1"/>
  <c r="H35" i="15" s="1"/>
  <c r="I35" i="15" s="1"/>
  <c r="S23" i="15"/>
  <c r="V23" i="15" s="1"/>
  <c r="M23" i="15" s="1"/>
  <c r="S17" i="15"/>
  <c r="V17" i="15" s="1"/>
  <c r="G17" i="15" s="1"/>
  <c r="H17" i="15" s="1"/>
  <c r="I17" i="15" s="1"/>
  <c r="S11" i="15"/>
  <c r="V11" i="15" s="1"/>
  <c r="P11" i="15" s="1"/>
  <c r="Q11" i="15" s="1"/>
  <c r="R11" i="15" s="1"/>
  <c r="S40" i="23"/>
  <c r="J40" i="23" s="1"/>
  <c r="K40" i="23" s="1"/>
  <c r="L40" i="23" s="1"/>
  <c r="S35" i="23"/>
  <c r="S22" i="23"/>
  <c r="S16" i="23"/>
  <c r="V16" i="23" s="1"/>
  <c r="M16" i="23" s="1"/>
  <c r="S11" i="23"/>
  <c r="V11" i="23" s="1"/>
  <c r="G11" i="23" s="1"/>
  <c r="S5" i="23"/>
  <c r="S32" i="23"/>
  <c r="V32" i="23" s="1"/>
  <c r="M32" i="23" s="1"/>
  <c r="N32" i="23" s="1"/>
  <c r="O32" i="23" s="1"/>
  <c r="V31" i="15"/>
  <c r="D31" i="22"/>
  <c r="T31" i="22"/>
  <c r="U31" i="22"/>
  <c r="W31" i="22"/>
  <c r="D32" i="22"/>
  <c r="T32" i="22"/>
  <c r="U32" i="22"/>
  <c r="W32" i="22"/>
  <c r="D33" i="22"/>
  <c r="T33" i="22"/>
  <c r="U33" i="22"/>
  <c r="W33" i="22"/>
  <c r="D34" i="22"/>
  <c r="T34" i="22"/>
  <c r="U34" i="22"/>
  <c r="W34" i="22"/>
  <c r="D35" i="22"/>
  <c r="T35" i="22"/>
  <c r="U35" i="22"/>
  <c r="W35" i="22"/>
  <c r="D36" i="22"/>
  <c r="T36" i="22"/>
  <c r="U36" i="22"/>
  <c r="V36" i="22"/>
  <c r="W36" i="22"/>
  <c r="D37" i="22"/>
  <c r="T37" i="22"/>
  <c r="U37" i="22"/>
  <c r="V37" i="22"/>
  <c r="W37" i="22"/>
  <c r="D38" i="22"/>
  <c r="T38" i="22"/>
  <c r="U38" i="22"/>
  <c r="V38" i="22"/>
  <c r="W38" i="22"/>
  <c r="D39" i="22"/>
  <c r="T39" i="22"/>
  <c r="U39" i="22"/>
  <c r="V39" i="22"/>
  <c r="W39" i="22"/>
  <c r="D40" i="22"/>
  <c r="T40" i="22"/>
  <c r="U40" i="22"/>
  <c r="V40" i="22"/>
  <c r="W40" i="22"/>
  <c r="D41" i="22"/>
  <c r="T41" i="22"/>
  <c r="U41" i="22"/>
  <c r="V41" i="22"/>
  <c r="W41" i="22"/>
  <c r="D42" i="22"/>
  <c r="T42" i="22"/>
  <c r="U42" i="22"/>
  <c r="V42" i="22"/>
  <c r="W42" i="22"/>
  <c r="D43" i="22"/>
  <c r="T43" i="22"/>
  <c r="U43" i="22"/>
  <c r="V43" i="22"/>
  <c r="W43" i="22"/>
  <c r="D44" i="22"/>
  <c r="T44" i="22"/>
  <c r="U44" i="22"/>
  <c r="V44" i="22"/>
  <c r="W44" i="22"/>
  <c r="D45" i="22"/>
  <c r="T45" i="22"/>
  <c r="U45" i="22"/>
  <c r="V45" i="22"/>
  <c r="W45" i="22"/>
  <c r="D46" i="22"/>
  <c r="T46" i="22"/>
  <c r="U46" i="22"/>
  <c r="V46" i="22"/>
  <c r="W46" i="22"/>
  <c r="D47" i="22"/>
  <c r="T47" i="22"/>
  <c r="U47" i="22"/>
  <c r="V47" i="22"/>
  <c r="W47" i="22"/>
  <c r="D48" i="22"/>
  <c r="T48" i="22"/>
  <c r="U48" i="22"/>
  <c r="V48" i="22"/>
  <c r="W48" i="22"/>
  <c r="D49" i="22"/>
  <c r="T49" i="22"/>
  <c r="U49" i="22"/>
  <c r="V49" i="22"/>
  <c r="W49" i="22"/>
  <c r="D50" i="22"/>
  <c r="T50" i="22"/>
  <c r="U50" i="22"/>
  <c r="V50" i="22"/>
  <c r="W50" i="22"/>
  <c r="E5" i="26"/>
  <c r="J3" i="26"/>
  <c r="K7" i="26"/>
  <c r="J6" i="26"/>
  <c r="J5" i="26"/>
  <c r="E6" i="26"/>
  <c r="J7" i="26"/>
  <c r="J4" i="26"/>
  <c r="K35" i="26"/>
  <c r="E12" i="26"/>
  <c r="K37" i="26"/>
  <c r="K5" i="26"/>
  <c r="K36" i="26"/>
  <c r="E4" i="26"/>
  <c r="E11" i="26"/>
  <c r="K4" i="26"/>
  <c r="K3" i="26"/>
  <c r="E15" i="26"/>
  <c r="K6" i="26"/>
  <c r="E13" i="26"/>
  <c r="K39" i="26"/>
  <c r="E7" i="26"/>
  <c r="K38" i="26"/>
  <c r="E3" i="26"/>
  <c r="E14" i="26"/>
  <c r="F41" i="14" l="1"/>
  <c r="K29" i="16"/>
  <c r="L29" i="16" s="1"/>
  <c r="F29" i="16" s="1"/>
  <c r="K23" i="16"/>
  <c r="L23" i="16" s="1"/>
  <c r="Q22" i="16"/>
  <c r="R22" i="16" s="1"/>
  <c r="N12" i="16"/>
  <c r="O12" i="16" s="1"/>
  <c r="F12" i="16" s="1"/>
  <c r="K19" i="16"/>
  <c r="L19" i="16" s="1"/>
  <c r="F19" i="16" s="1"/>
  <c r="N28" i="16"/>
  <c r="O28" i="16" s="1"/>
  <c r="N25" i="16"/>
  <c r="O25" i="16" s="1"/>
  <c r="F25" i="16" s="1"/>
  <c r="N24" i="16"/>
  <c r="O24" i="16" s="1"/>
  <c r="F24" i="16" s="1"/>
  <c r="Q18" i="16"/>
  <c r="R18" i="16" s="1"/>
  <c r="F18" i="16" s="1"/>
  <c r="N17" i="16"/>
  <c r="O17" i="16" s="1"/>
  <c r="F17" i="16" s="1"/>
  <c r="N20" i="16"/>
  <c r="O20" i="16" s="1"/>
  <c r="K10" i="16"/>
  <c r="L10" i="16" s="1"/>
  <c r="F10" i="16" s="1"/>
  <c r="K11" i="16"/>
  <c r="L11" i="16" s="1"/>
  <c r="F11" i="16" s="1"/>
  <c r="N14" i="16"/>
  <c r="O14" i="16" s="1"/>
  <c r="F14" i="16" s="1"/>
  <c r="N13" i="16"/>
  <c r="O13" i="16" s="1"/>
  <c r="N9" i="16"/>
  <c r="O9" i="16" s="1"/>
  <c r="K16" i="16"/>
  <c r="L16" i="16" s="1"/>
  <c r="M50" i="23"/>
  <c r="N50" i="23" s="1"/>
  <c r="O50" i="23" s="1"/>
  <c r="P26" i="15"/>
  <c r="Q26" i="15" s="1"/>
  <c r="R26" i="15" s="1"/>
  <c r="P27" i="15"/>
  <c r="J29" i="15"/>
  <c r="K29" i="15" s="1"/>
  <c r="L29" i="15" s="1"/>
  <c r="J50" i="23"/>
  <c r="K50" i="23" s="1"/>
  <c r="L50" i="23" s="1"/>
  <c r="P50" i="23"/>
  <c r="Q50" i="23" s="1"/>
  <c r="R50" i="23" s="1"/>
  <c r="M20" i="15"/>
  <c r="V13" i="15"/>
  <c r="P13" i="15" s="1"/>
  <c r="Q13" i="15" s="1"/>
  <c r="R13" i="15" s="1"/>
  <c r="P37" i="14"/>
  <c r="Q37" i="14" s="1"/>
  <c r="R37" i="14" s="1"/>
  <c r="J6" i="23"/>
  <c r="K6" i="23" s="1"/>
  <c r="L6" i="23" s="1"/>
  <c r="F36" i="18"/>
  <c r="M47" i="23"/>
  <c r="N47" i="23" s="1"/>
  <c r="O47" i="23" s="1"/>
  <c r="F46" i="18"/>
  <c r="G23" i="14"/>
  <c r="H23" i="14" s="1"/>
  <c r="I23" i="14" s="1"/>
  <c r="F34" i="18"/>
  <c r="F48" i="14"/>
  <c r="H4" i="16"/>
  <c r="I4" i="16" s="1"/>
  <c r="N8" i="16"/>
  <c r="O8" i="16" s="1"/>
  <c r="F8" i="16" s="1"/>
  <c r="F35" i="18"/>
  <c r="H6" i="16"/>
  <c r="I6" i="16" s="1"/>
  <c r="M26" i="15"/>
  <c r="N26" i="15" s="1"/>
  <c r="O26" i="15" s="1"/>
  <c r="M23" i="14"/>
  <c r="N23" i="14" s="1"/>
  <c r="O23" i="14" s="1"/>
  <c r="P15" i="14"/>
  <c r="Q15" i="14" s="1"/>
  <c r="R15" i="14" s="1"/>
  <c r="N5" i="16"/>
  <c r="O5" i="16" s="1"/>
  <c r="F5" i="16" s="1"/>
  <c r="J23" i="14"/>
  <c r="M15" i="14"/>
  <c r="F43" i="14"/>
  <c r="M8" i="14"/>
  <c r="N8" i="14" s="1"/>
  <c r="O8" i="14" s="1"/>
  <c r="J8" i="14"/>
  <c r="K33" i="14" s="1"/>
  <c r="L33" i="14" s="1"/>
  <c r="P8" i="14"/>
  <c r="Q8" i="14" s="1"/>
  <c r="R8" i="14" s="1"/>
  <c r="K4" i="14"/>
  <c r="L4" i="14" s="1"/>
  <c r="F39" i="14"/>
  <c r="J39" i="15"/>
  <c r="K39" i="15" s="1"/>
  <c r="L39" i="15" s="1"/>
  <c r="M44" i="23"/>
  <c r="N44" i="23" s="1"/>
  <c r="O44" i="23" s="1"/>
  <c r="F44" i="14"/>
  <c r="G15" i="14"/>
  <c r="H15" i="14" s="1"/>
  <c r="I15" i="14" s="1"/>
  <c r="F42" i="18"/>
  <c r="G26" i="15"/>
  <c r="H26" i="15" s="1"/>
  <c r="I26" i="15" s="1"/>
  <c r="G37" i="14"/>
  <c r="H37" i="14" s="1"/>
  <c r="I37" i="14" s="1"/>
  <c r="J45" i="15"/>
  <c r="K45" i="15" s="1"/>
  <c r="L45" i="15" s="1"/>
  <c r="J43" i="23"/>
  <c r="K43" i="23" s="1"/>
  <c r="L43" i="23" s="1"/>
  <c r="F44" i="18"/>
  <c r="F47" i="14"/>
  <c r="M21" i="15"/>
  <c r="J47" i="15"/>
  <c r="K47" i="15" s="1"/>
  <c r="L47" i="15" s="1"/>
  <c r="P44" i="23"/>
  <c r="Q44" i="23" s="1"/>
  <c r="R44" i="23" s="1"/>
  <c r="F46" i="14"/>
  <c r="F37" i="18"/>
  <c r="G4" i="15"/>
  <c r="H4" i="15" s="1"/>
  <c r="I4" i="15" s="1"/>
  <c r="P47" i="15"/>
  <c r="Q47" i="15" s="1"/>
  <c r="R47" i="15" s="1"/>
  <c r="M48" i="15"/>
  <c r="N48" i="15" s="1"/>
  <c r="O48" i="15" s="1"/>
  <c r="M16" i="15"/>
  <c r="G39" i="15"/>
  <c r="H39" i="15" s="1"/>
  <c r="I39" i="15" s="1"/>
  <c r="G48" i="15"/>
  <c r="H48" i="15" s="1"/>
  <c r="I48" i="15" s="1"/>
  <c r="J48" i="23"/>
  <c r="K48" i="23" s="1"/>
  <c r="L48" i="23" s="1"/>
  <c r="M36" i="14"/>
  <c r="N36" i="14" s="1"/>
  <c r="O36" i="14" s="1"/>
  <c r="P8" i="23"/>
  <c r="Q8" i="23" s="1"/>
  <c r="R8" i="23" s="1"/>
  <c r="M36" i="23"/>
  <c r="N36" i="23" s="1"/>
  <c r="O36" i="23" s="1"/>
  <c r="P39" i="15"/>
  <c r="Q39" i="15" s="1"/>
  <c r="R39" i="15" s="1"/>
  <c r="M47" i="15"/>
  <c r="N47" i="15" s="1"/>
  <c r="O47" i="15" s="1"/>
  <c r="M40" i="15"/>
  <c r="N40" i="15" s="1"/>
  <c r="O40" i="15" s="1"/>
  <c r="M10" i="23"/>
  <c r="N10" i="23" s="1"/>
  <c r="O10" i="23" s="1"/>
  <c r="G48" i="23"/>
  <c r="H48" i="23" s="1"/>
  <c r="I48" i="23" s="1"/>
  <c r="J44" i="23"/>
  <c r="K44" i="23" s="1"/>
  <c r="L44" i="23" s="1"/>
  <c r="P31" i="15"/>
  <c r="P48" i="15"/>
  <c r="Q48" i="15" s="1"/>
  <c r="R48" i="15" s="1"/>
  <c r="P6" i="23"/>
  <c r="P48" i="23"/>
  <c r="Q48" i="23" s="1"/>
  <c r="R48" i="23" s="1"/>
  <c r="G25" i="23"/>
  <c r="H25" i="23" s="1"/>
  <c r="I25" i="23" s="1"/>
  <c r="F38" i="14"/>
  <c r="F48" i="18"/>
  <c r="V15" i="23"/>
  <c r="G15" i="23" s="1"/>
  <c r="H15" i="23" s="1"/>
  <c r="I15" i="23" s="1"/>
  <c r="V7" i="23"/>
  <c r="M7" i="23" s="1"/>
  <c r="N7" i="23" s="1"/>
  <c r="O7" i="23" s="1"/>
  <c r="V5" i="23"/>
  <c r="P5" i="23" s="1"/>
  <c r="J8" i="23"/>
  <c r="K8" i="23" s="1"/>
  <c r="L8" i="23" s="1"/>
  <c r="V19" i="23"/>
  <c r="J19" i="23" s="1"/>
  <c r="K19" i="23" s="1"/>
  <c r="L19" i="23" s="1"/>
  <c r="V4" i="23"/>
  <c r="P4" i="23" s="1"/>
  <c r="M6" i="18"/>
  <c r="J6" i="18"/>
  <c r="K6" i="18" s="1"/>
  <c r="L6" i="18" s="1"/>
  <c r="P6" i="18"/>
  <c r="P45" i="15"/>
  <c r="Q45" i="15" s="1"/>
  <c r="R45" i="15" s="1"/>
  <c r="F50" i="14"/>
  <c r="J13" i="23"/>
  <c r="K13" i="23" s="1"/>
  <c r="L13" i="23" s="1"/>
  <c r="G13" i="23"/>
  <c r="H13" i="23" s="1"/>
  <c r="I13" i="23" s="1"/>
  <c r="M13" i="23"/>
  <c r="N13" i="23" s="1"/>
  <c r="O13" i="23" s="1"/>
  <c r="P13" i="23"/>
  <c r="F47" i="18"/>
  <c r="M18" i="18"/>
  <c r="J18" i="18"/>
  <c r="K18" i="18" s="1"/>
  <c r="L18" i="18" s="1"/>
  <c r="F39" i="18"/>
  <c r="F40" i="14"/>
  <c r="F38" i="18"/>
  <c r="F49" i="14"/>
  <c r="P36" i="23"/>
  <c r="Q36" i="23" s="1"/>
  <c r="R36" i="23" s="1"/>
  <c r="J36" i="23"/>
  <c r="F49" i="18"/>
  <c r="N4" i="16"/>
  <c r="O4" i="16" s="1"/>
  <c r="H13" i="16"/>
  <c r="I13" i="16" s="1"/>
  <c r="N21" i="16"/>
  <c r="O21" i="16" s="1"/>
  <c r="F21" i="16" s="1"/>
  <c r="N22" i="16"/>
  <c r="O22" i="16" s="1"/>
  <c r="Q27" i="16"/>
  <c r="R27" i="16" s="1"/>
  <c r="F27" i="16" s="1"/>
  <c r="H20" i="16"/>
  <c r="I20" i="16" s="1"/>
  <c r="F45" i="18"/>
  <c r="F42" i="14"/>
  <c r="H15" i="16"/>
  <c r="I15" i="16" s="1"/>
  <c r="F15" i="16" s="1"/>
  <c r="Q6" i="16"/>
  <c r="R6" i="16" s="1"/>
  <c r="N7" i="16"/>
  <c r="O7" i="16" s="1"/>
  <c r="F7" i="16" s="1"/>
  <c r="G36" i="23"/>
  <c r="H36" i="23" s="1"/>
  <c r="I36" i="23" s="1"/>
  <c r="N23" i="16"/>
  <c r="O23" i="16" s="1"/>
  <c r="F23" i="16" s="1"/>
  <c r="Q16" i="16"/>
  <c r="R16" i="16" s="1"/>
  <c r="Q9" i="16"/>
  <c r="R9" i="16" s="1"/>
  <c r="M42" i="15"/>
  <c r="N42" i="15" s="1"/>
  <c r="O42" i="15" s="1"/>
  <c r="J46" i="23"/>
  <c r="K46" i="23" s="1"/>
  <c r="L46" i="23" s="1"/>
  <c r="F50" i="18"/>
  <c r="J30" i="15"/>
  <c r="K30" i="15" s="1"/>
  <c r="L30" i="15" s="1"/>
  <c r="G30" i="15"/>
  <c r="H30" i="15" s="1"/>
  <c r="I30" i="15" s="1"/>
  <c r="V17" i="23"/>
  <c r="M17" i="23" s="1"/>
  <c r="P41" i="15"/>
  <c r="Q41" i="15" s="1"/>
  <c r="R41" i="15" s="1"/>
  <c r="G41" i="23"/>
  <c r="H41" i="23" s="1"/>
  <c r="I41" i="23" s="1"/>
  <c r="V28" i="23"/>
  <c r="J28" i="23" s="1"/>
  <c r="K28" i="23" s="1"/>
  <c r="L28" i="23" s="1"/>
  <c r="G36" i="14"/>
  <c r="H36" i="14" s="1"/>
  <c r="I36" i="14" s="1"/>
  <c r="V30" i="23"/>
  <c r="G30" i="23" s="1"/>
  <c r="H30" i="23" s="1"/>
  <c r="I30" i="23" s="1"/>
  <c r="G49" i="15"/>
  <c r="H49" i="15" s="1"/>
  <c r="I49" i="15" s="1"/>
  <c r="H28" i="16"/>
  <c r="I28" i="16" s="1"/>
  <c r="V22" i="23"/>
  <c r="P22" i="23" s="1"/>
  <c r="Q22" i="23" s="1"/>
  <c r="R22" i="23" s="1"/>
  <c r="P50" i="15"/>
  <c r="Q50" i="15" s="1"/>
  <c r="R50" i="15" s="1"/>
  <c r="P41" i="23"/>
  <c r="Q41" i="23" s="1"/>
  <c r="R41" i="23" s="1"/>
  <c r="G45" i="23"/>
  <c r="H45" i="23" s="1"/>
  <c r="I45" i="23" s="1"/>
  <c r="Q26" i="16"/>
  <c r="R26" i="16" s="1"/>
  <c r="F26" i="16" s="1"/>
  <c r="G39" i="23"/>
  <c r="H39" i="23" s="1"/>
  <c r="I39" i="23" s="1"/>
  <c r="P39" i="23"/>
  <c r="Q39" i="23" s="1"/>
  <c r="R39" i="23" s="1"/>
  <c r="J39" i="23"/>
  <c r="K39" i="23" s="1"/>
  <c r="L39" i="23" s="1"/>
  <c r="M39" i="23"/>
  <c r="V38" i="23"/>
  <c r="M38" i="23" s="1"/>
  <c r="V37" i="23"/>
  <c r="P37" i="23" s="1"/>
  <c r="Q37" i="23" s="1"/>
  <c r="R37" i="23" s="1"/>
  <c r="V35" i="23"/>
  <c r="P35" i="23" s="1"/>
  <c r="Q35" i="23" s="1"/>
  <c r="R35" i="23" s="1"/>
  <c r="V34" i="23"/>
  <c r="J34" i="23" s="1"/>
  <c r="F43" i="18"/>
  <c r="V37" i="15"/>
  <c r="M37" i="15" s="1"/>
  <c r="K36" i="14"/>
  <c r="L36" i="14" s="1"/>
  <c r="M37" i="14"/>
  <c r="N37" i="14" s="1"/>
  <c r="O37" i="14" s="1"/>
  <c r="P36" i="14"/>
  <c r="Q36" i="14" s="1"/>
  <c r="R36" i="14" s="1"/>
  <c r="K34" i="14"/>
  <c r="L34" i="14" s="1"/>
  <c r="F45" i="14"/>
  <c r="F40" i="18"/>
  <c r="F41" i="18"/>
  <c r="G31" i="15"/>
  <c r="H31" i="15" s="1"/>
  <c r="I31" i="15" s="1"/>
  <c r="J46" i="15"/>
  <c r="K46" i="15" s="1"/>
  <c r="L46" i="15" s="1"/>
  <c r="M45" i="15"/>
  <c r="N45" i="15" s="1"/>
  <c r="O45" i="15" s="1"/>
  <c r="M46" i="15"/>
  <c r="N46" i="15" s="1"/>
  <c r="O46" i="15" s="1"/>
  <c r="P31" i="23"/>
  <c r="G47" i="23"/>
  <c r="H47" i="23" s="1"/>
  <c r="I47" i="23" s="1"/>
  <c r="P43" i="23"/>
  <c r="Q43" i="23" s="1"/>
  <c r="R43" i="23" s="1"/>
  <c r="J31" i="23"/>
  <c r="K31" i="23" s="1"/>
  <c r="L31" i="23" s="1"/>
  <c r="J38" i="15"/>
  <c r="K38" i="15" s="1"/>
  <c r="L38" i="15" s="1"/>
  <c r="G38" i="15"/>
  <c r="H38" i="15" s="1"/>
  <c r="I38" i="15" s="1"/>
  <c r="P46" i="15"/>
  <c r="Q46" i="15" s="1"/>
  <c r="R46" i="15" s="1"/>
  <c r="J47" i="23"/>
  <c r="K47" i="23" s="1"/>
  <c r="L47" i="23" s="1"/>
  <c r="M43" i="23"/>
  <c r="N43" i="23" s="1"/>
  <c r="O43" i="23" s="1"/>
  <c r="P38" i="15"/>
  <c r="Q38" i="15" s="1"/>
  <c r="R38" i="15" s="1"/>
  <c r="M40" i="23"/>
  <c r="N40" i="23" s="1"/>
  <c r="O40" i="23" s="1"/>
  <c r="G50" i="15"/>
  <c r="H50" i="15" s="1"/>
  <c r="I50" i="15" s="1"/>
  <c r="J45" i="23"/>
  <c r="K45" i="23" s="1"/>
  <c r="L45" i="23" s="1"/>
  <c r="G49" i="23"/>
  <c r="H49" i="23" s="1"/>
  <c r="I49" i="23" s="1"/>
  <c r="M7" i="18"/>
  <c r="G7" i="18"/>
  <c r="H28" i="18" s="1"/>
  <c r="I28" i="18" s="1"/>
  <c r="F28" i="18" s="1"/>
  <c r="P18" i="18"/>
  <c r="Q18" i="18" s="1"/>
  <c r="R18" i="18" s="1"/>
  <c r="G41" i="15"/>
  <c r="H41" i="15" s="1"/>
  <c r="I41" i="15" s="1"/>
  <c r="P42" i="15"/>
  <c r="Q42" i="15" s="1"/>
  <c r="R42" i="15" s="1"/>
  <c r="J49" i="15"/>
  <c r="K49" i="15" s="1"/>
  <c r="L49" i="15" s="1"/>
  <c r="P49" i="15"/>
  <c r="Q49" i="15" s="1"/>
  <c r="R49" i="15" s="1"/>
  <c r="J41" i="15"/>
  <c r="K41" i="15" s="1"/>
  <c r="L41" i="15" s="1"/>
  <c r="G42" i="15"/>
  <c r="H42" i="15" s="1"/>
  <c r="I42" i="15" s="1"/>
  <c r="M29" i="23"/>
  <c r="M41" i="23"/>
  <c r="N41" i="23" s="1"/>
  <c r="O41" i="23" s="1"/>
  <c r="P45" i="23"/>
  <c r="Q45" i="23" s="1"/>
  <c r="R45" i="23" s="1"/>
  <c r="J49" i="23"/>
  <c r="K49" i="23" s="1"/>
  <c r="L49" i="23" s="1"/>
  <c r="J50" i="15"/>
  <c r="K50" i="15" s="1"/>
  <c r="L50" i="15" s="1"/>
  <c r="P29" i="23"/>
  <c r="Q29" i="23" s="1"/>
  <c r="R29" i="23" s="1"/>
  <c r="M49" i="23"/>
  <c r="N49" i="23" s="1"/>
  <c r="O49" i="23" s="1"/>
  <c r="J7" i="18"/>
  <c r="K7" i="18" s="1"/>
  <c r="L7" i="18" s="1"/>
  <c r="P42" i="23"/>
  <c r="Q42" i="23" s="1"/>
  <c r="R42" i="23" s="1"/>
  <c r="M46" i="23"/>
  <c r="N46" i="23" s="1"/>
  <c r="O46" i="23" s="1"/>
  <c r="K11" i="14"/>
  <c r="L11" i="14" s="1"/>
  <c r="V33" i="23"/>
  <c r="P33" i="23" s="1"/>
  <c r="Q33" i="23" s="1"/>
  <c r="R33" i="23" s="1"/>
  <c r="N27" i="18"/>
  <c r="O27" i="18" s="1"/>
  <c r="F27" i="18" s="1"/>
  <c r="K26" i="18"/>
  <c r="L26" i="18" s="1"/>
  <c r="F26" i="18" s="1"/>
  <c r="V36" i="15"/>
  <c r="P36" i="15" s="1"/>
  <c r="Q36" i="15" s="1"/>
  <c r="R36" i="15" s="1"/>
  <c r="K18" i="14"/>
  <c r="L18" i="14" s="1"/>
  <c r="N20" i="14"/>
  <c r="O20" i="14" s="1"/>
  <c r="H33" i="14"/>
  <c r="I33" i="14" s="1"/>
  <c r="Q29" i="14"/>
  <c r="R29" i="14" s="1"/>
  <c r="K13" i="14"/>
  <c r="L13" i="14" s="1"/>
  <c r="N25" i="14"/>
  <c r="O25" i="14" s="1"/>
  <c r="F25" i="14" s="1"/>
  <c r="N14" i="14"/>
  <c r="O14" i="14" s="1"/>
  <c r="K31" i="14"/>
  <c r="L31" i="14" s="1"/>
  <c r="N24" i="14"/>
  <c r="O24" i="14" s="1"/>
  <c r="K6" i="14"/>
  <c r="L6" i="14" s="1"/>
  <c r="K32" i="14"/>
  <c r="L32" i="14" s="1"/>
  <c r="F32" i="14" s="1"/>
  <c r="N16" i="14"/>
  <c r="O16" i="14" s="1"/>
  <c r="N21" i="14"/>
  <c r="O21" i="14" s="1"/>
  <c r="G28" i="15"/>
  <c r="H28" i="15" s="1"/>
  <c r="I28" i="15" s="1"/>
  <c r="P28" i="15"/>
  <c r="Q28" i="15" s="1"/>
  <c r="R28" i="15" s="1"/>
  <c r="P30" i="15"/>
  <c r="P24" i="15"/>
  <c r="Q24" i="15" s="1"/>
  <c r="R24" i="15" s="1"/>
  <c r="M43" i="15"/>
  <c r="N43" i="15" s="1"/>
  <c r="O43" i="15" s="1"/>
  <c r="J42" i="23"/>
  <c r="K42" i="23" s="1"/>
  <c r="L42" i="23" s="1"/>
  <c r="G5" i="15"/>
  <c r="M30" i="15"/>
  <c r="G24" i="15"/>
  <c r="J27" i="23"/>
  <c r="K27" i="23" s="1"/>
  <c r="L27" i="23" s="1"/>
  <c r="P46" i="23"/>
  <c r="Q46" i="23" s="1"/>
  <c r="R46" i="23" s="1"/>
  <c r="M42" i="23"/>
  <c r="N42" i="23" s="1"/>
  <c r="O42" i="23" s="1"/>
  <c r="J44" i="15"/>
  <c r="K44" i="15" s="1"/>
  <c r="L44" i="15" s="1"/>
  <c r="M24" i="15"/>
  <c r="P27" i="23"/>
  <c r="M44" i="15"/>
  <c r="N44" i="15" s="1"/>
  <c r="O44" i="15" s="1"/>
  <c r="P43" i="15"/>
  <c r="Q43" i="15" s="1"/>
  <c r="R43" i="15" s="1"/>
  <c r="G43" i="15"/>
  <c r="H43" i="15" s="1"/>
  <c r="I43" i="15" s="1"/>
  <c r="P44" i="15"/>
  <c r="Q44" i="15" s="1"/>
  <c r="R44" i="15" s="1"/>
  <c r="P25" i="23"/>
  <c r="G26" i="23"/>
  <c r="H26" i="23" s="1"/>
  <c r="I26" i="23" s="1"/>
  <c r="G31" i="23"/>
  <c r="H31" i="23" s="1"/>
  <c r="I31" i="23" s="1"/>
  <c r="G23" i="15"/>
  <c r="H23" i="15" s="1"/>
  <c r="I23" i="15" s="1"/>
  <c r="G14" i="15"/>
  <c r="H14" i="15" s="1"/>
  <c r="I14" i="15" s="1"/>
  <c r="P26" i="23"/>
  <c r="Q26" i="23" s="1"/>
  <c r="R26" i="23" s="1"/>
  <c r="J25" i="23"/>
  <c r="K25" i="23" s="1"/>
  <c r="L25" i="23" s="1"/>
  <c r="M31" i="23"/>
  <c r="N31" i="23" s="1"/>
  <c r="O31" i="23" s="1"/>
  <c r="P17" i="15"/>
  <c r="Q17" i="15" s="1"/>
  <c r="R17" i="15" s="1"/>
  <c r="G9" i="23"/>
  <c r="H9" i="23" s="1"/>
  <c r="I9" i="23" s="1"/>
  <c r="J12" i="15"/>
  <c r="K12" i="15" s="1"/>
  <c r="L12" i="15" s="1"/>
  <c r="J16" i="15"/>
  <c r="K16" i="15" s="1"/>
  <c r="L16" i="15" s="1"/>
  <c r="M6" i="15"/>
  <c r="G16" i="15"/>
  <c r="M28" i="15"/>
  <c r="P22" i="15"/>
  <c r="J17" i="15"/>
  <c r="G40" i="15"/>
  <c r="H40" i="15" s="1"/>
  <c r="I40" i="15" s="1"/>
  <c r="P12" i="23"/>
  <c r="J9" i="23"/>
  <c r="K9" i="23" s="1"/>
  <c r="L9" i="23" s="1"/>
  <c r="G24" i="23"/>
  <c r="H24" i="23" s="1"/>
  <c r="I24" i="23" s="1"/>
  <c r="G32" i="23"/>
  <c r="P40" i="23"/>
  <c r="Q40" i="23" s="1"/>
  <c r="R40" i="23" s="1"/>
  <c r="M12" i="15"/>
  <c r="N12" i="15" s="1"/>
  <c r="O12" i="15" s="1"/>
  <c r="P16" i="15"/>
  <c r="Q16" i="15" s="1"/>
  <c r="R16" i="15" s="1"/>
  <c r="P32" i="15"/>
  <c r="Q32" i="15" s="1"/>
  <c r="R32" i="15" s="1"/>
  <c r="G22" i="15"/>
  <c r="H22" i="15" s="1"/>
  <c r="I22" i="15" s="1"/>
  <c r="M17" i="15"/>
  <c r="P40" i="15"/>
  <c r="Q40" i="15" s="1"/>
  <c r="R40" i="15" s="1"/>
  <c r="P9" i="23"/>
  <c r="Q9" i="23" s="1"/>
  <c r="R9" i="23" s="1"/>
  <c r="G40" i="23"/>
  <c r="H40" i="23" s="1"/>
  <c r="I40" i="23" s="1"/>
  <c r="G32" i="15"/>
  <c r="H32" i="15" s="1"/>
  <c r="I32" i="15" s="1"/>
  <c r="S48" i="22"/>
  <c r="J48" i="22" s="1"/>
  <c r="S44" i="22"/>
  <c r="M44" i="22" s="1"/>
  <c r="S40" i="22"/>
  <c r="P40" i="22" s="1"/>
  <c r="S36" i="22"/>
  <c r="M36" i="22" s="1"/>
  <c r="N36" i="22" s="1"/>
  <c r="O36" i="22" s="1"/>
  <c r="P12" i="15"/>
  <c r="Q12" i="15" s="1"/>
  <c r="R12" i="15" s="1"/>
  <c r="G19" i="15"/>
  <c r="H19" i="15" s="1"/>
  <c r="I19" i="15" s="1"/>
  <c r="M32" i="15"/>
  <c r="M22" i="15"/>
  <c r="N22" i="15" s="1"/>
  <c r="O22" i="15" s="1"/>
  <c r="J34" i="15"/>
  <c r="G29" i="23"/>
  <c r="H29" i="23" s="1"/>
  <c r="I29" i="23" s="1"/>
  <c r="M15" i="15"/>
  <c r="P15" i="15"/>
  <c r="Q15" i="15" s="1"/>
  <c r="R15" i="15" s="1"/>
  <c r="J20" i="15"/>
  <c r="J11" i="15"/>
  <c r="P18" i="23"/>
  <c r="Q18" i="23" s="1"/>
  <c r="R18" i="23" s="1"/>
  <c r="G23" i="23"/>
  <c r="H23" i="23" s="1"/>
  <c r="I23" i="23" s="1"/>
  <c r="J16" i="23"/>
  <c r="K16" i="23" s="1"/>
  <c r="L16" i="23" s="1"/>
  <c r="J20" i="23"/>
  <c r="K20" i="23" s="1"/>
  <c r="L20" i="23" s="1"/>
  <c r="J10" i="23"/>
  <c r="J32" i="23"/>
  <c r="K32" i="23" s="1"/>
  <c r="L32" i="23" s="1"/>
  <c r="J5" i="15"/>
  <c r="K5" i="15" s="1"/>
  <c r="L5" i="15" s="1"/>
  <c r="J15" i="15"/>
  <c r="K15" i="15" s="1"/>
  <c r="L15" i="15" s="1"/>
  <c r="G20" i="15"/>
  <c r="H20" i="15" s="1"/>
  <c r="I20" i="15" s="1"/>
  <c r="P20" i="15"/>
  <c r="Q20" i="15" s="1"/>
  <c r="R20" i="15" s="1"/>
  <c r="M11" i="15"/>
  <c r="M29" i="15"/>
  <c r="J12" i="23"/>
  <c r="K12" i="23" s="1"/>
  <c r="L12" i="23" s="1"/>
  <c r="J14" i="23"/>
  <c r="K14" i="23" s="1"/>
  <c r="L14" i="23" s="1"/>
  <c r="P16" i="23"/>
  <c r="Q16" i="23" s="1"/>
  <c r="R16" i="23" s="1"/>
  <c r="P20" i="23"/>
  <c r="Q20" i="23" s="1"/>
  <c r="R20" i="23" s="1"/>
  <c r="J24" i="23"/>
  <c r="K24" i="23" s="1"/>
  <c r="L24" i="23" s="1"/>
  <c r="P10" i="23"/>
  <c r="M14" i="23"/>
  <c r="M27" i="23"/>
  <c r="N27" i="23" s="1"/>
  <c r="O27" i="23" s="1"/>
  <c r="J28" i="15"/>
  <c r="K28" i="15" s="1"/>
  <c r="L28" i="15" s="1"/>
  <c r="J21" i="15"/>
  <c r="K21" i="15" s="1"/>
  <c r="L21" i="15" s="1"/>
  <c r="M8" i="15"/>
  <c r="P21" i="15"/>
  <c r="P25" i="15"/>
  <c r="M27" i="15"/>
  <c r="N27" i="15" s="1"/>
  <c r="O27" i="15" s="1"/>
  <c r="P14" i="15"/>
  <c r="Q14" i="15" s="1"/>
  <c r="R14" i="15" s="1"/>
  <c r="P29" i="15"/>
  <c r="Q29" i="15" s="1"/>
  <c r="R29" i="15" s="1"/>
  <c r="J31" i="15"/>
  <c r="K31" i="15" s="1"/>
  <c r="L31" i="15" s="1"/>
  <c r="G11" i="15"/>
  <c r="H11" i="15" s="1"/>
  <c r="I11" i="15" s="1"/>
  <c r="M12" i="23"/>
  <c r="P14" i="23"/>
  <c r="Q14" i="23" s="1"/>
  <c r="R14" i="23" s="1"/>
  <c r="P23" i="23"/>
  <c r="G16" i="23"/>
  <c r="H16" i="23" s="1"/>
  <c r="I16" i="23" s="1"/>
  <c r="G20" i="23"/>
  <c r="M26" i="23"/>
  <c r="G10" i="23"/>
  <c r="H10" i="23" s="1"/>
  <c r="I10" i="23" s="1"/>
  <c r="M25" i="23"/>
  <c r="N25" i="23" s="1"/>
  <c r="O25" i="23" s="1"/>
  <c r="P32" i="23"/>
  <c r="Q32" i="23" s="1"/>
  <c r="R32" i="23" s="1"/>
  <c r="P21" i="23"/>
  <c r="Q21" i="23" s="1"/>
  <c r="R21" i="23" s="1"/>
  <c r="M11" i="23"/>
  <c r="J11" i="23"/>
  <c r="K11" i="23" s="1"/>
  <c r="L11" i="23" s="1"/>
  <c r="M23" i="23"/>
  <c r="N23" i="23" s="1"/>
  <c r="O23" i="23" s="1"/>
  <c r="M18" i="23"/>
  <c r="G18" i="23"/>
  <c r="H18" i="23" s="1"/>
  <c r="I18" i="23" s="1"/>
  <c r="P11" i="23"/>
  <c r="Q11" i="23" s="1"/>
  <c r="R11" i="23" s="1"/>
  <c r="M21" i="23"/>
  <c r="J21" i="23"/>
  <c r="K21" i="23" s="1"/>
  <c r="L21" i="23" s="1"/>
  <c r="M6" i="23"/>
  <c r="N6" i="23" s="1"/>
  <c r="O6" i="23" s="1"/>
  <c r="M8" i="23"/>
  <c r="P24" i="23"/>
  <c r="P33" i="15"/>
  <c r="P5" i="15"/>
  <c r="Q5" i="15" s="1"/>
  <c r="R5" i="15" s="1"/>
  <c r="G21" i="15"/>
  <c r="H21" i="15" s="1"/>
  <c r="I21" i="15" s="1"/>
  <c r="P6" i="15"/>
  <c r="Q6" i="15" s="1"/>
  <c r="R6" i="15" s="1"/>
  <c r="J7" i="15"/>
  <c r="K7" i="15" s="1"/>
  <c r="L7" i="15" s="1"/>
  <c r="P8" i="15"/>
  <c r="Q8" i="15" s="1"/>
  <c r="R8" i="15" s="1"/>
  <c r="J9" i="15"/>
  <c r="K9" i="15" s="1"/>
  <c r="L9" i="15" s="1"/>
  <c r="J19" i="15"/>
  <c r="G6" i="15"/>
  <c r="H6" i="15" s="1"/>
  <c r="I6" i="15" s="1"/>
  <c r="J18" i="15"/>
  <c r="K18" i="15" s="1"/>
  <c r="L18" i="15" s="1"/>
  <c r="P23" i="15"/>
  <c r="Q23" i="15" s="1"/>
  <c r="R23" i="15" s="1"/>
  <c r="G25" i="15"/>
  <c r="H25" i="15" s="1"/>
  <c r="I25" i="15" s="1"/>
  <c r="G27" i="15"/>
  <c r="M33" i="15"/>
  <c r="N33" i="15" s="1"/>
  <c r="O33" i="15" s="1"/>
  <c r="J10" i="15"/>
  <c r="K10" i="15" s="1"/>
  <c r="L10" i="15" s="1"/>
  <c r="M14" i="15"/>
  <c r="G15" i="15"/>
  <c r="M34" i="15"/>
  <c r="N34" i="15" s="1"/>
  <c r="O34" i="15" s="1"/>
  <c r="J33" i="15"/>
  <c r="K33" i="15" s="1"/>
  <c r="L33" i="15" s="1"/>
  <c r="M31" i="15"/>
  <c r="N31" i="15" s="1"/>
  <c r="O31" i="15" s="1"/>
  <c r="G29" i="15"/>
  <c r="M35" i="15"/>
  <c r="J35" i="15"/>
  <c r="K35" i="15" s="1"/>
  <c r="L35" i="15" s="1"/>
  <c r="P9" i="15"/>
  <c r="G18" i="15"/>
  <c r="H18" i="15" s="1"/>
  <c r="I18" i="15" s="1"/>
  <c r="P18" i="15"/>
  <c r="Q18" i="15" s="1"/>
  <c r="R18" i="15" s="1"/>
  <c r="M10" i="15"/>
  <c r="P34" i="15"/>
  <c r="Q34" i="15" s="1"/>
  <c r="R34" i="15" s="1"/>
  <c r="M7" i="15"/>
  <c r="P35" i="15"/>
  <c r="Q35" i="15" s="1"/>
  <c r="R35" i="15" s="1"/>
  <c r="P7" i="15"/>
  <c r="Q7" i="15" s="1"/>
  <c r="R7" i="15" s="1"/>
  <c r="J8" i="15"/>
  <c r="G9" i="15"/>
  <c r="P19" i="15"/>
  <c r="Q19" i="15" s="1"/>
  <c r="R19" i="15" s="1"/>
  <c r="J23" i="15"/>
  <c r="K23" i="15" s="1"/>
  <c r="L23" i="15" s="1"/>
  <c r="J25" i="15"/>
  <c r="K25" i="15" s="1"/>
  <c r="L25" i="15" s="1"/>
  <c r="J27" i="15"/>
  <c r="K27" i="15" s="1"/>
  <c r="L27" i="15" s="1"/>
  <c r="G10" i="15"/>
  <c r="H10" i="15" s="1"/>
  <c r="I10" i="15" s="1"/>
  <c r="M4" i="15"/>
  <c r="N4" i="15" s="1"/>
  <c r="O4" i="15" s="1"/>
  <c r="J4" i="15"/>
  <c r="P4" i="15"/>
  <c r="S50" i="22"/>
  <c r="P50" i="22" s="1"/>
  <c r="Q50" i="22" s="1"/>
  <c r="R50" i="22" s="1"/>
  <c r="S46" i="22"/>
  <c r="P46" i="22" s="1"/>
  <c r="S42" i="22"/>
  <c r="J42" i="22" s="1"/>
  <c r="S38" i="22"/>
  <c r="P38" i="22" s="1"/>
  <c r="S34" i="22"/>
  <c r="S45" i="22"/>
  <c r="G45" i="22" s="1"/>
  <c r="S41" i="22"/>
  <c r="G41" i="22" s="1"/>
  <c r="S37" i="22"/>
  <c r="J37" i="22" s="1"/>
  <c r="K37" i="22" s="1"/>
  <c r="L37" i="22" s="1"/>
  <c r="S33" i="22"/>
  <c r="S49" i="22"/>
  <c r="G49" i="22" s="1"/>
  <c r="H49" i="22" s="1"/>
  <c r="I49" i="22" s="1"/>
  <c r="S39" i="22"/>
  <c r="P39" i="22" s="1"/>
  <c r="S35" i="22"/>
  <c r="S32" i="22"/>
  <c r="S31" i="22"/>
  <c r="V31" i="22" s="1"/>
  <c r="P31" i="22" s="1"/>
  <c r="S47" i="22"/>
  <c r="M47" i="22" s="1"/>
  <c r="S43" i="22"/>
  <c r="J43" i="22" s="1"/>
  <c r="D31" i="21"/>
  <c r="T31" i="21"/>
  <c r="U31" i="21"/>
  <c r="W31" i="21"/>
  <c r="D32" i="21"/>
  <c r="T32" i="21"/>
  <c r="U32" i="21"/>
  <c r="W32" i="21"/>
  <c r="D33" i="21"/>
  <c r="T33" i="21"/>
  <c r="U33" i="21"/>
  <c r="W33" i="21"/>
  <c r="D34" i="21"/>
  <c r="T34" i="21"/>
  <c r="U34" i="21"/>
  <c r="W34" i="21"/>
  <c r="D35" i="21"/>
  <c r="T35" i="21"/>
  <c r="U35" i="21"/>
  <c r="W35" i="21"/>
  <c r="D36" i="21"/>
  <c r="T36" i="21"/>
  <c r="U36" i="21"/>
  <c r="W36" i="21"/>
  <c r="D37" i="21"/>
  <c r="T37" i="21"/>
  <c r="U37" i="21"/>
  <c r="V37" i="21"/>
  <c r="W37" i="21"/>
  <c r="D38" i="21"/>
  <c r="T38" i="21"/>
  <c r="U38" i="21"/>
  <c r="V38" i="21"/>
  <c r="W38" i="21"/>
  <c r="D39" i="21"/>
  <c r="T39" i="21"/>
  <c r="U39" i="21"/>
  <c r="V39" i="21"/>
  <c r="W39" i="21"/>
  <c r="D40" i="21"/>
  <c r="T40" i="21"/>
  <c r="U40" i="21"/>
  <c r="V40" i="21"/>
  <c r="W40" i="21"/>
  <c r="D41" i="21"/>
  <c r="T41" i="21"/>
  <c r="U41" i="21"/>
  <c r="V41" i="21"/>
  <c r="W41" i="21"/>
  <c r="D42" i="21"/>
  <c r="T42" i="21"/>
  <c r="U42" i="21"/>
  <c r="V42" i="21"/>
  <c r="W42" i="21"/>
  <c r="D43" i="21"/>
  <c r="T43" i="21"/>
  <c r="U43" i="21"/>
  <c r="V43" i="21"/>
  <c r="W43" i="21"/>
  <c r="D44" i="21"/>
  <c r="T44" i="21"/>
  <c r="U44" i="21"/>
  <c r="V44" i="21"/>
  <c r="W44" i="21"/>
  <c r="D45" i="21"/>
  <c r="T45" i="21"/>
  <c r="U45" i="21"/>
  <c r="V45" i="21"/>
  <c r="W45" i="21"/>
  <c r="D46" i="21"/>
  <c r="T46" i="21"/>
  <c r="U46" i="21"/>
  <c r="V46" i="21"/>
  <c r="W46" i="21"/>
  <c r="D47" i="21"/>
  <c r="T47" i="21"/>
  <c r="U47" i="21"/>
  <c r="V47" i="21"/>
  <c r="W47" i="21"/>
  <c r="D48" i="21"/>
  <c r="T48" i="21"/>
  <c r="U48" i="21"/>
  <c r="V48" i="21"/>
  <c r="W48" i="21"/>
  <c r="D49" i="21"/>
  <c r="T49" i="21"/>
  <c r="U49" i="21"/>
  <c r="V49" i="21"/>
  <c r="W49" i="21"/>
  <c r="D50" i="21"/>
  <c r="T50" i="21"/>
  <c r="U50" i="21"/>
  <c r="V50" i="21"/>
  <c r="W50" i="21"/>
  <c r="N18" i="18" l="1"/>
  <c r="O18" i="18" s="1"/>
  <c r="H19" i="18"/>
  <c r="I19" i="18" s="1"/>
  <c r="Q22" i="18"/>
  <c r="R22" i="18" s="1"/>
  <c r="N17" i="18"/>
  <c r="O17" i="18" s="1"/>
  <c r="F17" i="18" s="1"/>
  <c r="Q21" i="18"/>
  <c r="R21" i="18" s="1"/>
  <c r="N16" i="18"/>
  <c r="O16" i="18" s="1"/>
  <c r="N15" i="18"/>
  <c r="O15" i="18" s="1"/>
  <c r="N30" i="14"/>
  <c r="O30" i="14" s="1"/>
  <c r="F30" i="14" s="1"/>
  <c r="N12" i="18"/>
  <c r="O12" i="18" s="1"/>
  <c r="N7" i="18"/>
  <c r="O7" i="18" s="1"/>
  <c r="H9" i="18"/>
  <c r="I9" i="18" s="1"/>
  <c r="K10" i="18"/>
  <c r="L10" i="18" s="1"/>
  <c r="K35" i="14"/>
  <c r="L35" i="14" s="1"/>
  <c r="H34" i="14"/>
  <c r="I34" i="14" s="1"/>
  <c r="F34" i="14" s="1"/>
  <c r="F33" i="14"/>
  <c r="Q6" i="18"/>
  <c r="R6" i="18" s="1"/>
  <c r="N31" i="14"/>
  <c r="O31" i="14" s="1"/>
  <c r="F31" i="14" s="1"/>
  <c r="N6" i="18"/>
  <c r="O6" i="18" s="1"/>
  <c r="N5" i="18"/>
  <c r="O5" i="18" s="1"/>
  <c r="N4" i="18"/>
  <c r="O4" i="18" s="1"/>
  <c r="F22" i="16"/>
  <c r="N29" i="14"/>
  <c r="O29" i="14" s="1"/>
  <c r="F29" i="14" s="1"/>
  <c r="F20" i="16"/>
  <c r="F16" i="16"/>
  <c r="F28" i="16"/>
  <c r="N28" i="14"/>
  <c r="O28" i="14" s="1"/>
  <c r="F28" i="14" s="1"/>
  <c r="Q24" i="14"/>
  <c r="R24" i="14" s="1"/>
  <c r="F24" i="14" s="1"/>
  <c r="N22" i="14"/>
  <c r="O22" i="14" s="1"/>
  <c r="F22" i="14" s="1"/>
  <c r="N9" i="14"/>
  <c r="O9" i="14" s="1"/>
  <c r="F9" i="14" s="1"/>
  <c r="K23" i="14"/>
  <c r="L23" i="14" s="1"/>
  <c r="F23" i="14" s="1"/>
  <c r="Q19" i="14"/>
  <c r="R19" i="14" s="1"/>
  <c r="K8" i="14"/>
  <c r="L8" i="14" s="1"/>
  <c r="F8" i="14" s="1"/>
  <c r="N27" i="14"/>
  <c r="O27" i="14" s="1"/>
  <c r="K26" i="14"/>
  <c r="L26" i="14" s="1"/>
  <c r="H20" i="14"/>
  <c r="I20" i="14" s="1"/>
  <c r="F20" i="14" s="1"/>
  <c r="N18" i="14"/>
  <c r="O18" i="14" s="1"/>
  <c r="F18" i="14" s="1"/>
  <c r="N17" i="14"/>
  <c r="O17" i="14" s="1"/>
  <c r="H21" i="14"/>
  <c r="I21" i="14" s="1"/>
  <c r="F21" i="14" s="1"/>
  <c r="F50" i="23"/>
  <c r="F9" i="16"/>
  <c r="F13" i="16"/>
  <c r="P30" i="23"/>
  <c r="Q30" i="23" s="1"/>
  <c r="R30" i="23" s="1"/>
  <c r="H11" i="14"/>
  <c r="I11" i="14" s="1"/>
  <c r="F11" i="14" s="1"/>
  <c r="M13" i="15"/>
  <c r="N15" i="14"/>
  <c r="O15" i="14" s="1"/>
  <c r="F15" i="14" s="1"/>
  <c r="Q16" i="14"/>
  <c r="R16" i="14" s="1"/>
  <c r="F16" i="14" s="1"/>
  <c r="N10" i="14"/>
  <c r="O10" i="14" s="1"/>
  <c r="F10" i="14" s="1"/>
  <c r="K12" i="14"/>
  <c r="L12" i="14" s="1"/>
  <c r="K14" i="14"/>
  <c r="L14" i="14" s="1"/>
  <c r="F14" i="14" s="1"/>
  <c r="N13" i="14"/>
  <c r="O13" i="14" s="1"/>
  <c r="F13" i="14" s="1"/>
  <c r="F37" i="14"/>
  <c r="G13" i="15"/>
  <c r="H13" i="15" s="1"/>
  <c r="I13" i="15" s="1"/>
  <c r="J13" i="15"/>
  <c r="K13" i="15" s="1"/>
  <c r="L13" i="15" s="1"/>
  <c r="F44" i="23"/>
  <c r="F39" i="15"/>
  <c r="F6" i="16"/>
  <c r="F47" i="15"/>
  <c r="F4" i="16"/>
  <c r="G38" i="23"/>
  <c r="H38" i="23" s="1"/>
  <c r="I38" i="23" s="1"/>
  <c r="J22" i="23"/>
  <c r="K22" i="23" s="1"/>
  <c r="L22" i="23" s="1"/>
  <c r="H5" i="14"/>
  <c r="I5" i="14" s="1"/>
  <c r="N6" i="14"/>
  <c r="O6" i="14" s="1"/>
  <c r="F6" i="14" s="1"/>
  <c r="K7" i="14"/>
  <c r="L7" i="14" s="1"/>
  <c r="N4" i="14"/>
  <c r="O4" i="14" s="1"/>
  <c r="J40" i="22"/>
  <c r="K40" i="22" s="1"/>
  <c r="L40" i="22" s="1"/>
  <c r="G22" i="23"/>
  <c r="H22" i="23" s="1"/>
  <c r="I22" i="23" s="1"/>
  <c r="M33" i="23"/>
  <c r="N33" i="23" s="1"/>
  <c r="O33" i="23" s="1"/>
  <c r="J33" i="23"/>
  <c r="M22" i="23"/>
  <c r="N22" i="23" s="1"/>
  <c r="O22" i="23" s="1"/>
  <c r="P7" i="23"/>
  <c r="Q7" i="23" s="1"/>
  <c r="R7" i="23" s="1"/>
  <c r="J30" i="23"/>
  <c r="K30" i="23" s="1"/>
  <c r="L30" i="23" s="1"/>
  <c r="G34" i="23"/>
  <c r="H34" i="23" s="1"/>
  <c r="I34" i="23" s="1"/>
  <c r="M30" i="23"/>
  <c r="J7" i="23"/>
  <c r="K7" i="23" s="1"/>
  <c r="L7" i="23" s="1"/>
  <c r="F43" i="23"/>
  <c r="F45" i="15"/>
  <c r="J4" i="23"/>
  <c r="K4" i="23" s="1"/>
  <c r="L4" i="23" s="1"/>
  <c r="G5" i="23"/>
  <c r="H5" i="23" s="1"/>
  <c r="I5" i="23" s="1"/>
  <c r="G7" i="23"/>
  <c r="F48" i="23"/>
  <c r="F48" i="15"/>
  <c r="M15" i="23"/>
  <c r="F42" i="15"/>
  <c r="J15" i="23"/>
  <c r="K15" i="23" s="1"/>
  <c r="L15" i="23" s="1"/>
  <c r="H7" i="18"/>
  <c r="I7" i="18" s="1"/>
  <c r="P15" i="23"/>
  <c r="Q15" i="23" s="1"/>
  <c r="R15" i="23" s="1"/>
  <c r="M4" i="23"/>
  <c r="N4" i="23" s="1"/>
  <c r="O4" i="23" s="1"/>
  <c r="M19" i="23"/>
  <c r="G4" i="23"/>
  <c r="H4" i="23" s="1"/>
  <c r="I4" i="23" s="1"/>
  <c r="P19" i="23"/>
  <c r="Q19" i="23" s="1"/>
  <c r="R19" i="23" s="1"/>
  <c r="M5" i="23"/>
  <c r="N5" i="23" s="1"/>
  <c r="O5" i="23" s="1"/>
  <c r="G17" i="23"/>
  <c r="H17" i="23" s="1"/>
  <c r="I17" i="23" s="1"/>
  <c r="G19" i="23"/>
  <c r="J17" i="23"/>
  <c r="K17" i="23" s="1"/>
  <c r="L17" i="23" s="1"/>
  <c r="M37" i="23"/>
  <c r="J5" i="23"/>
  <c r="K5" i="23" s="1"/>
  <c r="L5" i="23" s="1"/>
  <c r="P17" i="23"/>
  <c r="Q17" i="23" s="1"/>
  <c r="R17" i="23" s="1"/>
  <c r="P38" i="23"/>
  <c r="Q38" i="23" s="1"/>
  <c r="R38" i="23" s="1"/>
  <c r="F40" i="23"/>
  <c r="H27" i="14"/>
  <c r="I27" i="14" s="1"/>
  <c r="G35" i="23"/>
  <c r="H35" i="23" s="1"/>
  <c r="I35" i="23" s="1"/>
  <c r="H35" i="14"/>
  <c r="I35" i="14" s="1"/>
  <c r="J36" i="22"/>
  <c r="K36" i="22" s="1"/>
  <c r="L36" i="22" s="1"/>
  <c r="Q17" i="14"/>
  <c r="R17" i="14" s="1"/>
  <c r="Q4" i="14"/>
  <c r="R4" i="14" s="1"/>
  <c r="H8" i="18"/>
  <c r="I8" i="18" s="1"/>
  <c r="F8" i="18" s="1"/>
  <c r="Q5" i="14"/>
  <c r="R5" i="14" s="1"/>
  <c r="Q12" i="14"/>
  <c r="R12" i="14" s="1"/>
  <c r="H31" i="18"/>
  <c r="I31" i="18" s="1"/>
  <c r="F31" i="18" s="1"/>
  <c r="H5" i="18"/>
  <c r="I5" i="18" s="1"/>
  <c r="F41" i="23"/>
  <c r="G37" i="23"/>
  <c r="H37" i="23" s="1"/>
  <c r="I37" i="23" s="1"/>
  <c r="Q19" i="18"/>
  <c r="R19" i="18" s="1"/>
  <c r="F19" i="18" s="1"/>
  <c r="J37" i="23"/>
  <c r="K37" i="23" s="1"/>
  <c r="L37" i="23" s="1"/>
  <c r="G48" i="22"/>
  <c r="H48" i="22" s="1"/>
  <c r="I48" i="22" s="1"/>
  <c r="P28" i="23"/>
  <c r="Q28" i="23" s="1"/>
  <c r="R28" i="23" s="1"/>
  <c r="G28" i="23"/>
  <c r="H28" i="23" s="1"/>
  <c r="I28" i="23" s="1"/>
  <c r="Q12" i="18"/>
  <c r="R12" i="18" s="1"/>
  <c r="M28" i="23"/>
  <c r="P42" i="22"/>
  <c r="Q42" i="22" s="1"/>
  <c r="R42" i="22" s="1"/>
  <c r="J35" i="23"/>
  <c r="H26" i="14"/>
  <c r="I26" i="14" s="1"/>
  <c r="Q24" i="18"/>
  <c r="R24" i="18" s="1"/>
  <c r="F24" i="18" s="1"/>
  <c r="Q30" i="18"/>
  <c r="R30" i="18" s="1"/>
  <c r="F30" i="18" s="1"/>
  <c r="Q14" i="18"/>
  <c r="R14" i="18" s="1"/>
  <c r="F14" i="18" s="1"/>
  <c r="F49" i="15"/>
  <c r="N32" i="18"/>
  <c r="O32" i="18" s="1"/>
  <c r="F32" i="18" s="1"/>
  <c r="H19" i="14"/>
  <c r="I19" i="14" s="1"/>
  <c r="Q11" i="18"/>
  <c r="R11" i="18" s="1"/>
  <c r="F11" i="18" s="1"/>
  <c r="N33" i="18"/>
  <c r="O33" i="18" s="1"/>
  <c r="F33" i="18" s="1"/>
  <c r="J41" i="22"/>
  <c r="K41" i="22" s="1"/>
  <c r="L41" i="22" s="1"/>
  <c r="H7" i="14"/>
  <c r="I7" i="14" s="1"/>
  <c r="F18" i="18"/>
  <c r="Q16" i="18"/>
  <c r="R16" i="18" s="1"/>
  <c r="N38" i="23"/>
  <c r="O38" i="23" s="1"/>
  <c r="J38" i="23"/>
  <c r="K38" i="23" s="1"/>
  <c r="L38" i="23" s="1"/>
  <c r="F47" i="23"/>
  <c r="M35" i="23"/>
  <c r="N35" i="23" s="1"/>
  <c r="O35" i="23" s="1"/>
  <c r="K34" i="23"/>
  <c r="L34" i="23" s="1"/>
  <c r="M34" i="23"/>
  <c r="N34" i="23" s="1"/>
  <c r="O34" i="23" s="1"/>
  <c r="P34" i="23"/>
  <c r="Q34" i="23" s="1"/>
  <c r="R34" i="23" s="1"/>
  <c r="F45" i="23"/>
  <c r="V35" i="22"/>
  <c r="P35" i="22" s="1"/>
  <c r="Q35" i="22" s="1"/>
  <c r="R35" i="22" s="1"/>
  <c r="P37" i="15"/>
  <c r="Q37" i="15" s="1"/>
  <c r="R37" i="15" s="1"/>
  <c r="F50" i="15"/>
  <c r="F38" i="15"/>
  <c r="G37" i="15"/>
  <c r="H37" i="15" s="1"/>
  <c r="I37" i="15" s="1"/>
  <c r="J37" i="15"/>
  <c r="K37" i="15" s="1"/>
  <c r="L37" i="15" s="1"/>
  <c r="F36" i="14"/>
  <c r="F41" i="15"/>
  <c r="F49" i="23"/>
  <c r="F46" i="15"/>
  <c r="F46" i="23"/>
  <c r="N10" i="18"/>
  <c r="O10" i="18" s="1"/>
  <c r="N13" i="18"/>
  <c r="O13" i="18" s="1"/>
  <c r="F13" i="18" s="1"/>
  <c r="K21" i="18"/>
  <c r="L21" i="18" s="1"/>
  <c r="F21" i="18" s="1"/>
  <c r="P36" i="22"/>
  <c r="Q36" i="22" s="1"/>
  <c r="R36" i="22" s="1"/>
  <c r="N23" i="18"/>
  <c r="O23" i="18" s="1"/>
  <c r="F23" i="18" s="1"/>
  <c r="K29" i="18"/>
  <c r="L29" i="18" s="1"/>
  <c r="F29" i="18" s="1"/>
  <c r="K4" i="18"/>
  <c r="L4" i="18" s="1"/>
  <c r="G36" i="22"/>
  <c r="H36" i="22" s="1"/>
  <c r="I36" i="22" s="1"/>
  <c r="G46" i="22"/>
  <c r="H46" i="22" s="1"/>
  <c r="I46" i="22" s="1"/>
  <c r="F42" i="23"/>
  <c r="K15" i="18"/>
  <c r="L15" i="18" s="1"/>
  <c r="N9" i="18"/>
  <c r="O9" i="18" s="1"/>
  <c r="N25" i="18"/>
  <c r="O25" i="18" s="1"/>
  <c r="F25" i="18" s="1"/>
  <c r="K22" i="18"/>
  <c r="L22" i="18" s="1"/>
  <c r="N20" i="18"/>
  <c r="O20" i="18" s="1"/>
  <c r="F20" i="18" s="1"/>
  <c r="P48" i="22"/>
  <c r="Q48" i="22" s="1"/>
  <c r="R48" i="22" s="1"/>
  <c r="M48" i="22"/>
  <c r="N48" i="22" s="1"/>
  <c r="O48" i="22" s="1"/>
  <c r="P47" i="22"/>
  <c r="Q47" i="22" s="1"/>
  <c r="R47" i="22" s="1"/>
  <c r="J39" i="22"/>
  <c r="K39" i="22" s="1"/>
  <c r="L39" i="22" s="1"/>
  <c r="G33" i="23"/>
  <c r="H33" i="23" s="1"/>
  <c r="I33" i="23" s="1"/>
  <c r="V34" i="22"/>
  <c r="G34" i="22" s="1"/>
  <c r="H34" i="22" s="1"/>
  <c r="I34" i="22" s="1"/>
  <c r="V33" i="22"/>
  <c r="J33" i="22" s="1"/>
  <c r="K33" i="22" s="1"/>
  <c r="L33" i="22" s="1"/>
  <c r="F43" i="15"/>
  <c r="M36" i="15"/>
  <c r="N36" i="15" s="1"/>
  <c r="O36" i="15" s="1"/>
  <c r="G36" i="15"/>
  <c r="H36" i="15" s="1"/>
  <c r="I36" i="15" s="1"/>
  <c r="J36" i="15"/>
  <c r="K36" i="15" s="1"/>
  <c r="L36" i="15" s="1"/>
  <c r="F44" i="15"/>
  <c r="P49" i="22"/>
  <c r="Q49" i="22" s="1"/>
  <c r="R49" i="22" s="1"/>
  <c r="G44" i="22"/>
  <c r="H44" i="22" s="1"/>
  <c r="I44" i="22" s="1"/>
  <c r="J50" i="22"/>
  <c r="K50" i="22" s="1"/>
  <c r="L50" i="22" s="1"/>
  <c r="M50" i="22"/>
  <c r="N50" i="22" s="1"/>
  <c r="O50" i="22" s="1"/>
  <c r="G50" i="22"/>
  <c r="H50" i="22" s="1"/>
  <c r="I50" i="22" s="1"/>
  <c r="G40" i="22"/>
  <c r="H40" i="22" s="1"/>
  <c r="I40" i="22" s="1"/>
  <c r="F40" i="15"/>
  <c r="M40" i="22"/>
  <c r="N40" i="22" s="1"/>
  <c r="O40" i="22" s="1"/>
  <c r="P41" i="22"/>
  <c r="Q41" i="22" s="1"/>
  <c r="R41" i="22" s="1"/>
  <c r="M42" i="22"/>
  <c r="N42" i="22" s="1"/>
  <c r="O42" i="22" s="1"/>
  <c r="P44" i="22"/>
  <c r="Q44" i="22" s="1"/>
  <c r="R44" i="22" s="1"/>
  <c r="M41" i="22"/>
  <c r="N41" i="22" s="1"/>
  <c r="O41" i="22" s="1"/>
  <c r="G42" i="22"/>
  <c r="H42" i="22" s="1"/>
  <c r="I42" i="22" s="1"/>
  <c r="J44" i="22"/>
  <c r="K44" i="22" s="1"/>
  <c r="L44" i="22" s="1"/>
  <c r="Q25" i="15"/>
  <c r="R25" i="15" s="1"/>
  <c r="Q22" i="15"/>
  <c r="R22" i="15" s="1"/>
  <c r="F22" i="15" s="1"/>
  <c r="G39" i="22"/>
  <c r="H39" i="22" s="1"/>
  <c r="I39" i="22" s="1"/>
  <c r="M45" i="22"/>
  <c r="N45" i="22" s="1"/>
  <c r="O45" i="22" s="1"/>
  <c r="M46" i="22"/>
  <c r="N46" i="22" s="1"/>
  <c r="O46" i="22" s="1"/>
  <c r="J47" i="22"/>
  <c r="K47" i="22" s="1"/>
  <c r="L47" i="22" s="1"/>
  <c r="M49" i="22"/>
  <c r="N49" i="22" s="1"/>
  <c r="O49" i="22" s="1"/>
  <c r="P45" i="22"/>
  <c r="Q45" i="22" s="1"/>
  <c r="R45" i="22" s="1"/>
  <c r="J45" i="22"/>
  <c r="K45" i="22" s="1"/>
  <c r="L45" i="22" s="1"/>
  <c r="M39" i="22"/>
  <c r="N39" i="22" s="1"/>
  <c r="O39" i="22" s="1"/>
  <c r="J46" i="22"/>
  <c r="K46" i="22" s="1"/>
  <c r="L46" i="22" s="1"/>
  <c r="G47" i="22"/>
  <c r="H47" i="22" s="1"/>
  <c r="I47" i="22" s="1"/>
  <c r="J49" i="22"/>
  <c r="K49" i="22" s="1"/>
  <c r="L49" i="22" s="1"/>
  <c r="H32" i="23"/>
  <c r="I32" i="23" s="1"/>
  <c r="F32" i="23" s="1"/>
  <c r="H8" i="23"/>
  <c r="I8" i="23" s="1"/>
  <c r="Q23" i="23"/>
  <c r="R23" i="23" s="1"/>
  <c r="F23" i="23" s="1"/>
  <c r="H20" i="23"/>
  <c r="I20" i="23" s="1"/>
  <c r="Q6" i="23"/>
  <c r="R6" i="23" s="1"/>
  <c r="F6" i="23" s="1"/>
  <c r="Q12" i="23"/>
  <c r="R12" i="23" s="1"/>
  <c r="Q10" i="23"/>
  <c r="R10" i="23" s="1"/>
  <c r="Q27" i="23"/>
  <c r="R27" i="23" s="1"/>
  <c r="F27" i="23" s="1"/>
  <c r="H11" i="23"/>
  <c r="I11" i="23" s="1"/>
  <c r="V32" i="22"/>
  <c r="P32" i="22" s="1"/>
  <c r="Q4" i="15"/>
  <c r="R4" i="15" s="1"/>
  <c r="N8" i="15"/>
  <c r="O8" i="15" s="1"/>
  <c r="Q21" i="15"/>
  <c r="R21" i="15" s="1"/>
  <c r="N16" i="15"/>
  <c r="O16" i="15" s="1"/>
  <c r="N15" i="15"/>
  <c r="O15" i="15" s="1"/>
  <c r="Q30" i="15"/>
  <c r="R30" i="15" s="1"/>
  <c r="N11" i="15"/>
  <c r="O11" i="15" s="1"/>
  <c r="N35" i="15"/>
  <c r="O35" i="15" s="1"/>
  <c r="F35" i="15" s="1"/>
  <c r="Q33" i="15"/>
  <c r="R33" i="15" s="1"/>
  <c r="F33" i="15" s="1"/>
  <c r="Q10" i="15"/>
  <c r="R10" i="15" s="1"/>
  <c r="N5" i="15"/>
  <c r="O5" i="15" s="1"/>
  <c r="J38" i="22"/>
  <c r="K38" i="22" s="1"/>
  <c r="L38" i="22" s="1"/>
  <c r="S41" i="21"/>
  <c r="M41" i="21" s="1"/>
  <c r="M37" i="22"/>
  <c r="N37" i="22" s="1"/>
  <c r="O37" i="22" s="1"/>
  <c r="M38" i="22"/>
  <c r="N38" i="22" s="1"/>
  <c r="O38" i="22" s="1"/>
  <c r="G38" i="22"/>
  <c r="H38" i="22" s="1"/>
  <c r="I38" i="22" s="1"/>
  <c r="P37" i="22"/>
  <c r="Q37" i="22" s="1"/>
  <c r="R37" i="22" s="1"/>
  <c r="G37" i="22"/>
  <c r="H37" i="22" s="1"/>
  <c r="I37" i="22" s="1"/>
  <c r="G43" i="22"/>
  <c r="H43" i="22" s="1"/>
  <c r="I43" i="22" s="1"/>
  <c r="S47" i="21"/>
  <c r="P47" i="21" s="1"/>
  <c r="Q47" i="21" s="1"/>
  <c r="R47" i="21" s="1"/>
  <c r="K43" i="22"/>
  <c r="L43" i="22" s="1"/>
  <c r="K48" i="22"/>
  <c r="L48" i="22" s="1"/>
  <c r="Q46" i="22"/>
  <c r="R46" i="22" s="1"/>
  <c r="S50" i="21"/>
  <c r="M50" i="21" s="1"/>
  <c r="M43" i="22"/>
  <c r="N44" i="22"/>
  <c r="O44" i="22" s="1"/>
  <c r="Q39" i="22"/>
  <c r="R39" i="22" s="1"/>
  <c r="N47" i="22"/>
  <c r="O47" i="22" s="1"/>
  <c r="S38" i="21"/>
  <c r="J38" i="21" s="1"/>
  <c r="Q31" i="22"/>
  <c r="R31" i="22" s="1"/>
  <c r="P43" i="22"/>
  <c r="Q38" i="22"/>
  <c r="R38" i="22" s="1"/>
  <c r="H41" i="22"/>
  <c r="I41" i="22" s="1"/>
  <c r="H45" i="22"/>
  <c r="I45" i="22" s="1"/>
  <c r="K42" i="22"/>
  <c r="L42" i="22" s="1"/>
  <c r="Q40" i="22"/>
  <c r="R40" i="22" s="1"/>
  <c r="J31" i="22"/>
  <c r="M31" i="22"/>
  <c r="G31" i="22"/>
  <c r="S34" i="21"/>
  <c r="S46" i="21"/>
  <c r="J46" i="21" s="1"/>
  <c r="S42" i="21"/>
  <c r="P42" i="21" s="1"/>
  <c r="S32" i="21"/>
  <c r="V32" i="21" s="1"/>
  <c r="M32" i="21" s="1"/>
  <c r="S31" i="21"/>
  <c r="V31" i="21" s="1"/>
  <c r="P31" i="21" s="1"/>
  <c r="S39" i="21"/>
  <c r="P39" i="21" s="1"/>
  <c r="Q39" i="21" s="1"/>
  <c r="R39" i="21" s="1"/>
  <c r="S36" i="21"/>
  <c r="S45" i="21"/>
  <c r="M45" i="21" s="1"/>
  <c r="S37" i="21"/>
  <c r="P37" i="21" s="1"/>
  <c r="S33" i="21"/>
  <c r="S49" i="21"/>
  <c r="J49" i="21" s="1"/>
  <c r="S43" i="21"/>
  <c r="P43" i="21" s="1"/>
  <c r="S35" i="21"/>
  <c r="S44" i="21"/>
  <c r="S48" i="21"/>
  <c r="S40" i="21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16" i="20"/>
  <c r="D17" i="20"/>
  <c r="H19" i="23" l="1"/>
  <c r="I19" i="23" s="1"/>
  <c r="N19" i="23"/>
  <c r="O19" i="23" s="1"/>
  <c r="N20" i="23"/>
  <c r="O20" i="23" s="1"/>
  <c r="F20" i="23" s="1"/>
  <c r="F5" i="18"/>
  <c r="N15" i="23"/>
  <c r="O15" i="23" s="1"/>
  <c r="F15" i="23" s="1"/>
  <c r="N17" i="23"/>
  <c r="O17" i="23" s="1"/>
  <c r="K10" i="23"/>
  <c r="L10" i="23" s="1"/>
  <c r="F10" i="23" s="1"/>
  <c r="N11" i="23"/>
  <c r="O11" i="23" s="1"/>
  <c r="F11" i="23" s="1"/>
  <c r="Q13" i="23"/>
  <c r="R13" i="23" s="1"/>
  <c r="F13" i="23" s="1"/>
  <c r="N12" i="23"/>
  <c r="O12" i="23" s="1"/>
  <c r="F12" i="23" s="1"/>
  <c r="H7" i="23"/>
  <c r="I7" i="23" s="1"/>
  <c r="F7" i="23" s="1"/>
  <c r="N8" i="23"/>
  <c r="O8" i="23" s="1"/>
  <c r="F8" i="23" s="1"/>
  <c r="Q5" i="23"/>
  <c r="R5" i="23" s="1"/>
  <c r="F5" i="23" s="1"/>
  <c r="F22" i="18"/>
  <c r="Q4" i="23"/>
  <c r="R4" i="23" s="1"/>
  <c r="F4" i="23" s="1"/>
  <c r="F16" i="18"/>
  <c r="F15" i="18"/>
  <c r="F12" i="18"/>
  <c r="F7" i="18"/>
  <c r="F9" i="18"/>
  <c r="F10" i="18"/>
  <c r="F35" i="14"/>
  <c r="F6" i="18"/>
  <c r="N32" i="15"/>
  <c r="O32" i="15" s="1"/>
  <c r="F4" i="18"/>
  <c r="F19" i="14"/>
  <c r="Q31" i="15"/>
  <c r="R31" i="15" s="1"/>
  <c r="F31" i="15" s="1"/>
  <c r="F26" i="14"/>
  <c r="N28" i="15"/>
  <c r="O28" i="15" s="1"/>
  <c r="F28" i="15" s="1"/>
  <c r="Q27" i="15"/>
  <c r="R27" i="15" s="1"/>
  <c r="N24" i="15"/>
  <c r="O24" i="15" s="1"/>
  <c r="N23" i="15"/>
  <c r="O23" i="15" s="1"/>
  <c r="F23" i="15" s="1"/>
  <c r="N30" i="15"/>
  <c r="O30" i="15" s="1"/>
  <c r="F30" i="15" s="1"/>
  <c r="F17" i="14"/>
  <c r="F27" i="14"/>
  <c r="N25" i="15"/>
  <c r="O25" i="15" s="1"/>
  <c r="F25" i="15" s="1"/>
  <c r="N29" i="15"/>
  <c r="O29" i="15" s="1"/>
  <c r="N17" i="15"/>
  <c r="O17" i="15" s="1"/>
  <c r="N18" i="15"/>
  <c r="O18" i="15" s="1"/>
  <c r="F18" i="15" s="1"/>
  <c r="N14" i="15"/>
  <c r="O14" i="15" s="1"/>
  <c r="F14" i="15" s="1"/>
  <c r="H16" i="15"/>
  <c r="I16" i="15" s="1"/>
  <c r="F16" i="15" s="1"/>
  <c r="F22" i="23"/>
  <c r="N20" i="15"/>
  <c r="O20" i="15" s="1"/>
  <c r="H15" i="15"/>
  <c r="I15" i="15" s="1"/>
  <c r="F15" i="15" s="1"/>
  <c r="N21" i="15"/>
  <c r="O21" i="15" s="1"/>
  <c r="F21" i="15" s="1"/>
  <c r="F12" i="14"/>
  <c r="N13" i="15"/>
  <c r="O13" i="15" s="1"/>
  <c r="F13" i="15" s="1"/>
  <c r="K11" i="15"/>
  <c r="L11" i="15" s="1"/>
  <c r="F11" i="15" s="1"/>
  <c r="F7" i="14"/>
  <c r="F4" i="14"/>
  <c r="Q9" i="15"/>
  <c r="R9" i="15" s="1"/>
  <c r="N30" i="23"/>
  <c r="O30" i="23" s="1"/>
  <c r="F30" i="23" s="1"/>
  <c r="F5" i="14"/>
  <c r="K4" i="15"/>
  <c r="L4" i="15" s="1"/>
  <c r="F4" i="15" s="1"/>
  <c r="H5" i="15"/>
  <c r="I5" i="15" s="1"/>
  <c r="F5" i="15" s="1"/>
  <c r="N10" i="15"/>
  <c r="O10" i="15" s="1"/>
  <c r="F10" i="15" s="1"/>
  <c r="N7" i="15"/>
  <c r="O7" i="15" s="1"/>
  <c r="F7" i="15" s="1"/>
  <c r="N6" i="15"/>
  <c r="O6" i="15" s="1"/>
  <c r="K8" i="15"/>
  <c r="L8" i="15" s="1"/>
  <c r="F8" i="15" s="1"/>
  <c r="F19" i="23"/>
  <c r="F17" i="23"/>
  <c r="J34" i="22"/>
  <c r="J47" i="21"/>
  <c r="K47" i="21" s="1"/>
  <c r="L47" i="21" s="1"/>
  <c r="P41" i="21"/>
  <c r="Q41" i="21" s="1"/>
  <c r="R41" i="21" s="1"/>
  <c r="G35" i="22"/>
  <c r="H35" i="22" s="1"/>
  <c r="I35" i="22" s="1"/>
  <c r="M35" i="22"/>
  <c r="N35" i="22" s="1"/>
  <c r="O35" i="22" s="1"/>
  <c r="N16" i="23"/>
  <c r="O16" i="23" s="1"/>
  <c r="F16" i="23" s="1"/>
  <c r="J35" i="22"/>
  <c r="N37" i="15"/>
  <c r="O37" i="15" s="1"/>
  <c r="F37" i="15" s="1"/>
  <c r="N28" i="23"/>
  <c r="O28" i="23" s="1"/>
  <c r="F28" i="23" s="1"/>
  <c r="N9" i="23"/>
  <c r="O9" i="23" s="1"/>
  <c r="F9" i="23" s="1"/>
  <c r="N37" i="23"/>
  <c r="O37" i="23" s="1"/>
  <c r="F37" i="23" s="1"/>
  <c r="V33" i="21"/>
  <c r="P33" i="21" s="1"/>
  <c r="Q33" i="21" s="1"/>
  <c r="R33" i="21" s="1"/>
  <c r="H29" i="15"/>
  <c r="I29" i="15" s="1"/>
  <c r="N26" i="23"/>
  <c r="O26" i="23" s="1"/>
  <c r="F26" i="23" s="1"/>
  <c r="N18" i="23"/>
  <c r="O18" i="23" s="1"/>
  <c r="F18" i="23" s="1"/>
  <c r="N21" i="23"/>
  <c r="O21" i="23" s="1"/>
  <c r="F21" i="23" s="1"/>
  <c r="N39" i="23"/>
  <c r="O39" i="23" s="1"/>
  <c r="F39" i="23" s="1"/>
  <c r="J42" i="21"/>
  <c r="K42" i="21" s="1"/>
  <c r="L42" i="21" s="1"/>
  <c r="N14" i="23"/>
  <c r="O14" i="23" s="1"/>
  <c r="F14" i="23" s="1"/>
  <c r="F38" i="23"/>
  <c r="K33" i="23"/>
  <c r="L33" i="23" s="1"/>
  <c r="F33" i="23" s="1"/>
  <c r="K36" i="23"/>
  <c r="L36" i="23" s="1"/>
  <c r="F36" i="23" s="1"/>
  <c r="K35" i="23"/>
  <c r="L35" i="23" s="1"/>
  <c r="F35" i="23" s="1"/>
  <c r="F34" i="23"/>
  <c r="N29" i="23"/>
  <c r="O29" i="23" s="1"/>
  <c r="F29" i="23" s="1"/>
  <c r="Q24" i="23"/>
  <c r="R24" i="23" s="1"/>
  <c r="F24" i="23" s="1"/>
  <c r="Q25" i="23"/>
  <c r="R25" i="23" s="1"/>
  <c r="F25" i="23" s="1"/>
  <c r="Q31" i="23"/>
  <c r="R31" i="23" s="1"/>
  <c r="F31" i="23" s="1"/>
  <c r="V36" i="21"/>
  <c r="J36" i="21" s="1"/>
  <c r="K36" i="21" s="1"/>
  <c r="L36" i="21" s="1"/>
  <c r="V35" i="21"/>
  <c r="J35" i="21" s="1"/>
  <c r="K35" i="21" s="1"/>
  <c r="L35" i="21" s="1"/>
  <c r="V34" i="21"/>
  <c r="P34" i="21" s="1"/>
  <c r="Q34" i="21" s="1"/>
  <c r="R34" i="21" s="1"/>
  <c r="H12" i="15"/>
  <c r="I12" i="15" s="1"/>
  <c r="F12" i="15" s="1"/>
  <c r="G50" i="21"/>
  <c r="H50" i="21" s="1"/>
  <c r="I50" i="21" s="1"/>
  <c r="P50" i="21"/>
  <c r="Q50" i="21" s="1"/>
  <c r="R50" i="21" s="1"/>
  <c r="G33" i="22"/>
  <c r="H33" i="22" s="1"/>
  <c r="I33" i="22" s="1"/>
  <c r="M33" i="22"/>
  <c r="M37" i="21"/>
  <c r="N37" i="21" s="1"/>
  <c r="O37" i="21" s="1"/>
  <c r="M47" i="21"/>
  <c r="N47" i="21" s="1"/>
  <c r="O47" i="21" s="1"/>
  <c r="G47" i="21"/>
  <c r="H47" i="21" s="1"/>
  <c r="I47" i="21" s="1"/>
  <c r="P33" i="22"/>
  <c r="Q33" i="22" s="1"/>
  <c r="R33" i="22" s="1"/>
  <c r="M34" i="22"/>
  <c r="N34" i="22" s="1"/>
  <c r="O34" i="22" s="1"/>
  <c r="P34" i="22"/>
  <c r="Q34" i="22" s="1"/>
  <c r="R34" i="22" s="1"/>
  <c r="K26" i="15"/>
  <c r="L26" i="15" s="1"/>
  <c r="F26" i="15" s="1"/>
  <c r="K19" i="15"/>
  <c r="L19" i="15" s="1"/>
  <c r="F19" i="15" s="1"/>
  <c r="K34" i="15"/>
  <c r="L34" i="15" s="1"/>
  <c r="F34" i="15" s="1"/>
  <c r="K32" i="15"/>
  <c r="L32" i="15" s="1"/>
  <c r="K20" i="15"/>
  <c r="L20" i="15" s="1"/>
  <c r="H27" i="15"/>
  <c r="I27" i="15" s="1"/>
  <c r="K6" i="15"/>
  <c r="L6" i="15" s="1"/>
  <c r="H9" i="15"/>
  <c r="I9" i="15" s="1"/>
  <c r="K17" i="15"/>
  <c r="L17" i="15" s="1"/>
  <c r="H24" i="15"/>
  <c r="I24" i="15" s="1"/>
  <c r="F36" i="15"/>
  <c r="G37" i="21"/>
  <c r="H37" i="21" s="1"/>
  <c r="I37" i="21" s="1"/>
  <c r="G41" i="21"/>
  <c r="H41" i="21" s="1"/>
  <c r="I41" i="21" s="1"/>
  <c r="J41" i="21"/>
  <c r="K41" i="21" s="1"/>
  <c r="L41" i="21" s="1"/>
  <c r="M38" i="21"/>
  <c r="N38" i="21" s="1"/>
  <c r="O38" i="21" s="1"/>
  <c r="G32" i="22"/>
  <c r="H32" i="22" s="1"/>
  <c r="I32" i="22" s="1"/>
  <c r="M32" i="22"/>
  <c r="N32" i="22" s="1"/>
  <c r="O32" i="22" s="1"/>
  <c r="J32" i="22"/>
  <c r="K32" i="22" s="1"/>
  <c r="L32" i="22" s="1"/>
  <c r="M46" i="21"/>
  <c r="N46" i="21" s="1"/>
  <c r="O46" i="21" s="1"/>
  <c r="G43" i="21"/>
  <c r="H43" i="21" s="1"/>
  <c r="I43" i="21" s="1"/>
  <c r="P38" i="21"/>
  <c r="Q38" i="21" s="1"/>
  <c r="R38" i="21" s="1"/>
  <c r="F50" i="22"/>
  <c r="G38" i="21"/>
  <c r="H38" i="21" s="1"/>
  <c r="I38" i="21" s="1"/>
  <c r="P49" i="21"/>
  <c r="Q49" i="21" s="1"/>
  <c r="R49" i="21" s="1"/>
  <c r="F47" i="22"/>
  <c r="P45" i="21"/>
  <c r="Q45" i="21" s="1"/>
  <c r="R45" i="21" s="1"/>
  <c r="P46" i="21"/>
  <c r="Q46" i="21" s="1"/>
  <c r="R46" i="21" s="1"/>
  <c r="J50" i="21"/>
  <c r="K50" i="21" s="1"/>
  <c r="L50" i="21" s="1"/>
  <c r="G46" i="21"/>
  <c r="H46" i="21" s="1"/>
  <c r="I46" i="21" s="1"/>
  <c r="F45" i="22"/>
  <c r="F41" i="22"/>
  <c r="F42" i="22"/>
  <c r="F39" i="22"/>
  <c r="F48" i="22"/>
  <c r="F44" i="22"/>
  <c r="F46" i="22"/>
  <c r="F49" i="22"/>
  <c r="F38" i="22"/>
  <c r="F36" i="22"/>
  <c r="F40" i="22"/>
  <c r="F37" i="22"/>
  <c r="G45" i="21"/>
  <c r="H45" i="21" s="1"/>
  <c r="I45" i="21" s="1"/>
  <c r="M42" i="21"/>
  <c r="N42" i="21" s="1"/>
  <c r="O42" i="21" s="1"/>
  <c r="G49" i="21"/>
  <c r="H49" i="21" s="1"/>
  <c r="I49" i="21" s="1"/>
  <c r="K31" i="22"/>
  <c r="L31" i="22" s="1"/>
  <c r="N43" i="22"/>
  <c r="O43" i="22" s="1"/>
  <c r="N31" i="22"/>
  <c r="O31" i="22" s="1"/>
  <c r="Q43" i="22"/>
  <c r="R43" i="22" s="1"/>
  <c r="G42" i="21"/>
  <c r="H42" i="21" s="1"/>
  <c r="I42" i="21" s="1"/>
  <c r="J45" i="21"/>
  <c r="K45" i="21" s="1"/>
  <c r="L45" i="21" s="1"/>
  <c r="M49" i="21"/>
  <c r="N49" i="21" s="1"/>
  <c r="O49" i="21" s="1"/>
  <c r="M39" i="21"/>
  <c r="N39" i="21" s="1"/>
  <c r="O39" i="21" s="1"/>
  <c r="J37" i="21"/>
  <c r="K37" i="21" s="1"/>
  <c r="L37" i="21" s="1"/>
  <c r="G39" i="21"/>
  <c r="H39" i="21" s="1"/>
  <c r="I39" i="21" s="1"/>
  <c r="J43" i="21"/>
  <c r="K43" i="21" s="1"/>
  <c r="L43" i="21" s="1"/>
  <c r="J39" i="21"/>
  <c r="K39" i="21" s="1"/>
  <c r="L39" i="21" s="1"/>
  <c r="M43" i="21"/>
  <c r="N43" i="21" s="1"/>
  <c r="O43" i="21" s="1"/>
  <c r="Q37" i="21"/>
  <c r="R37" i="21" s="1"/>
  <c r="N32" i="21"/>
  <c r="O32" i="21" s="1"/>
  <c r="N50" i="21"/>
  <c r="O50" i="21" s="1"/>
  <c r="N45" i="21"/>
  <c r="O45" i="21" s="1"/>
  <c r="K46" i="21"/>
  <c r="L46" i="21" s="1"/>
  <c r="K38" i="21"/>
  <c r="L38" i="21" s="1"/>
  <c r="Q43" i="21"/>
  <c r="R43" i="21" s="1"/>
  <c r="Q31" i="21"/>
  <c r="R31" i="21" s="1"/>
  <c r="Q42" i="21"/>
  <c r="R42" i="21" s="1"/>
  <c r="N41" i="21"/>
  <c r="O41" i="21" s="1"/>
  <c r="K49" i="21"/>
  <c r="L49" i="21" s="1"/>
  <c r="G31" i="21"/>
  <c r="J31" i="21"/>
  <c r="M31" i="21"/>
  <c r="P32" i="21"/>
  <c r="J32" i="21"/>
  <c r="G32" i="21"/>
  <c r="J44" i="21"/>
  <c r="G44" i="21"/>
  <c r="P44" i="21"/>
  <c r="M44" i="21"/>
  <c r="J48" i="21"/>
  <c r="G48" i="21"/>
  <c r="P48" i="21"/>
  <c r="M48" i="21"/>
  <c r="J40" i="21"/>
  <c r="G40" i="21"/>
  <c r="P40" i="21"/>
  <c r="M40" i="21"/>
  <c r="Q44" i="13"/>
  <c r="R44" i="13"/>
  <c r="S44" i="13"/>
  <c r="T44" i="13"/>
  <c r="U44" i="13"/>
  <c r="V44" i="13"/>
  <c r="W44" i="13"/>
  <c r="X44" i="13"/>
  <c r="Y44" i="13"/>
  <c r="Z44" i="13"/>
  <c r="Q14" i="1"/>
  <c r="R14" i="1"/>
  <c r="S14" i="1"/>
  <c r="T14" i="1"/>
  <c r="U14" i="1"/>
  <c r="V14" i="1"/>
  <c r="W14" i="1"/>
  <c r="X14" i="1"/>
  <c r="Y14" i="1"/>
  <c r="Z14" i="1"/>
  <c r="G34" i="21" l="1"/>
  <c r="H34" i="21" s="1"/>
  <c r="I34" i="21" s="1"/>
  <c r="F32" i="15"/>
  <c r="F9" i="15"/>
  <c r="F27" i="15"/>
  <c r="F24" i="15"/>
  <c r="F29" i="15"/>
  <c r="F17" i="15"/>
  <c r="F20" i="15"/>
  <c r="J33" i="21"/>
  <c r="K33" i="21" s="1"/>
  <c r="L33" i="21" s="1"/>
  <c r="G36" i="21"/>
  <c r="H36" i="21" s="1"/>
  <c r="I36" i="21" s="1"/>
  <c r="F6" i="15"/>
  <c r="M36" i="21"/>
  <c r="P36" i="21"/>
  <c r="Q36" i="21" s="1"/>
  <c r="R36" i="21" s="1"/>
  <c r="M35" i="21"/>
  <c r="N35" i="21" s="1"/>
  <c r="O35" i="21" s="1"/>
  <c r="G35" i="21"/>
  <c r="P35" i="21"/>
  <c r="Q35" i="21" s="1"/>
  <c r="R35" i="21" s="1"/>
  <c r="M33" i="21"/>
  <c r="G33" i="21"/>
  <c r="H33" i="21" s="1"/>
  <c r="I33" i="21" s="1"/>
  <c r="J34" i="21"/>
  <c r="K34" i="21" s="1"/>
  <c r="L34" i="21" s="1"/>
  <c r="M34" i="21"/>
  <c r="F43" i="22"/>
  <c r="F45" i="21"/>
  <c r="F46" i="21"/>
  <c r="F50" i="21"/>
  <c r="F49" i="21"/>
  <c r="F37" i="21"/>
  <c r="F47" i="21"/>
  <c r="F43" i="21"/>
  <c r="F38" i="21"/>
  <c r="F42" i="21"/>
  <c r="F41" i="21"/>
  <c r="F39" i="21"/>
  <c r="K40" i="21"/>
  <c r="L40" i="21" s="1"/>
  <c r="H31" i="21"/>
  <c r="I31" i="21" s="1"/>
  <c r="N44" i="21"/>
  <c r="O44" i="21" s="1"/>
  <c r="H48" i="21"/>
  <c r="I48" i="21" s="1"/>
  <c r="H44" i="21"/>
  <c r="I44" i="21" s="1"/>
  <c r="N40" i="21"/>
  <c r="O40" i="21" s="1"/>
  <c r="K48" i="21"/>
  <c r="L48" i="21" s="1"/>
  <c r="K44" i="21"/>
  <c r="L44" i="21" s="1"/>
  <c r="Q40" i="21"/>
  <c r="R40" i="21" s="1"/>
  <c r="N31" i="21"/>
  <c r="O31" i="21" s="1"/>
  <c r="N48" i="21"/>
  <c r="O48" i="21" s="1"/>
  <c r="H40" i="21"/>
  <c r="I40" i="21" s="1"/>
  <c r="Q48" i="21"/>
  <c r="R48" i="21" s="1"/>
  <c r="Q44" i="21"/>
  <c r="R44" i="21" s="1"/>
  <c r="H32" i="21"/>
  <c r="I32" i="21" s="1"/>
  <c r="Q32" i="21"/>
  <c r="R32" i="21" s="1"/>
  <c r="F40" i="21" l="1"/>
  <c r="F44" i="21"/>
  <c r="F48" i="21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24" i="1" s="1"/>
  <c r="D5" i="14"/>
  <c r="D4" i="14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G48" i="13" s="1"/>
  <c r="D10" i="15"/>
  <c r="D9" i="15"/>
  <c r="D8" i="15"/>
  <c r="D7" i="15"/>
  <c r="D6" i="15"/>
  <c r="D5" i="15"/>
  <c r="D4" i="15"/>
  <c r="D30" i="16"/>
  <c r="D29" i="16"/>
  <c r="D28" i="16"/>
  <c r="D27" i="16"/>
  <c r="D26" i="16"/>
  <c r="D25" i="16"/>
  <c r="D24" i="16"/>
  <c r="D23" i="16"/>
  <c r="D22" i="16"/>
  <c r="H48" i="13" s="1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15" i="20"/>
  <c r="D14" i="20"/>
  <c r="D13" i="20"/>
  <c r="D12" i="20"/>
  <c r="D11" i="20"/>
  <c r="D10" i="20"/>
  <c r="D9" i="20"/>
  <c r="D8" i="20"/>
  <c r="D7" i="20"/>
  <c r="D6" i="20"/>
  <c r="D5" i="20"/>
  <c r="D4" i="20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N48" i="13" l="1"/>
  <c r="N24" i="1"/>
  <c r="N13" i="1"/>
  <c r="N27" i="1"/>
  <c r="M48" i="13"/>
  <c r="M24" i="1"/>
  <c r="M13" i="1"/>
  <c r="M27" i="1"/>
  <c r="L48" i="13"/>
  <c r="L24" i="1"/>
  <c r="L13" i="1"/>
  <c r="L27" i="1"/>
  <c r="I24" i="1"/>
  <c r="I13" i="1"/>
  <c r="I27" i="1"/>
  <c r="K48" i="13"/>
  <c r="K24" i="1"/>
  <c r="K27" i="1"/>
  <c r="K13" i="1"/>
  <c r="J48" i="13"/>
  <c r="J24" i="1"/>
  <c r="J13" i="1"/>
  <c r="J27" i="1"/>
  <c r="F48" i="13"/>
  <c r="H24" i="1"/>
  <c r="H13" i="1"/>
  <c r="G24" i="1"/>
  <c r="G13" i="1"/>
  <c r="F13" i="1"/>
  <c r="H27" i="1"/>
  <c r="F27" i="1"/>
  <c r="G27" i="1"/>
  <c r="M54" i="13"/>
  <c r="M54" i="1"/>
  <c r="X54" i="1" s="1"/>
  <c r="M41" i="1"/>
  <c r="M39" i="13"/>
  <c r="X39" i="13" s="1"/>
  <c r="M25" i="13"/>
  <c r="M64" i="13"/>
  <c r="M4" i="1"/>
  <c r="M49" i="1"/>
  <c r="M37" i="1"/>
  <c r="M35" i="13"/>
  <c r="M21" i="13"/>
  <c r="M60" i="13"/>
  <c r="M56" i="1"/>
  <c r="M43" i="1"/>
  <c r="M5" i="13"/>
  <c r="M23" i="13"/>
  <c r="X23" i="13" s="1"/>
  <c r="M63" i="13"/>
  <c r="M51" i="1"/>
  <c r="M39" i="1"/>
  <c r="M37" i="13"/>
  <c r="M22" i="13"/>
  <c r="M62" i="13"/>
  <c r="M28" i="13"/>
  <c r="M49" i="13"/>
  <c r="M38" i="13"/>
  <c r="M47" i="13"/>
  <c r="X62" i="13" s="1"/>
  <c r="M41" i="13"/>
  <c r="X41" i="13" s="1"/>
  <c r="M55" i="1"/>
  <c r="M9" i="13"/>
  <c r="M12" i="1"/>
  <c r="X12" i="1" s="1"/>
  <c r="M50" i="1"/>
  <c r="M38" i="1"/>
  <c r="M36" i="13"/>
  <c r="M7" i="13"/>
  <c r="M61" i="13"/>
  <c r="X61" i="13" s="1"/>
  <c r="M10" i="1"/>
  <c r="M45" i="1"/>
  <c r="M26" i="1"/>
  <c r="M31" i="13"/>
  <c r="M17" i="13"/>
  <c r="M56" i="13"/>
  <c r="M52" i="1"/>
  <c r="X52" i="1" s="1"/>
  <c r="M32" i="1"/>
  <c r="M34" i="13"/>
  <c r="M20" i="13"/>
  <c r="M59" i="13"/>
  <c r="M47" i="1"/>
  <c r="M35" i="1"/>
  <c r="M33" i="13"/>
  <c r="M19" i="13"/>
  <c r="M58" i="13"/>
  <c r="M53" i="1"/>
  <c r="X53" i="1" s="1"/>
  <c r="M9" i="1"/>
  <c r="M26" i="13"/>
  <c r="X25" i="13" s="1"/>
  <c r="M42" i="1"/>
  <c r="M65" i="13"/>
  <c r="M11" i="1"/>
  <c r="M46" i="1"/>
  <c r="M33" i="1"/>
  <c r="M32" i="13"/>
  <c r="X32" i="13" s="1"/>
  <c r="M18" i="13"/>
  <c r="M57" i="13"/>
  <c r="M57" i="1"/>
  <c r="X57" i="1" s="1"/>
  <c r="M22" i="1"/>
  <c r="M42" i="13"/>
  <c r="X42" i="13" s="1"/>
  <c r="M27" i="13"/>
  <c r="X26" i="13" s="1"/>
  <c r="M15" i="13"/>
  <c r="X15" i="13" s="1"/>
  <c r="M48" i="1"/>
  <c r="M36" i="1"/>
  <c r="M30" i="13"/>
  <c r="M16" i="13"/>
  <c r="X16" i="13" s="1"/>
  <c r="M55" i="13"/>
  <c r="X55" i="13" s="1"/>
  <c r="M29" i="13"/>
  <c r="M11" i="13"/>
  <c r="M8" i="1"/>
  <c r="M44" i="1"/>
  <c r="M43" i="13"/>
  <c r="X43" i="13" s="1"/>
  <c r="M8" i="13"/>
  <c r="M40" i="1"/>
  <c r="M24" i="13"/>
  <c r="X24" i="13" s="1"/>
  <c r="M25" i="1"/>
  <c r="M13" i="13"/>
  <c r="M40" i="13"/>
  <c r="X40" i="13" s="1"/>
  <c r="L62" i="13"/>
  <c r="L8" i="13"/>
  <c r="L28" i="13"/>
  <c r="L43" i="13"/>
  <c r="W43" i="13" s="1"/>
  <c r="L42" i="1"/>
  <c r="L55" i="1"/>
  <c r="L56" i="13"/>
  <c r="L30" i="13"/>
  <c r="L40" i="1"/>
  <c r="L59" i="13"/>
  <c r="L40" i="13"/>
  <c r="W40" i="13" s="1"/>
  <c r="L52" i="1"/>
  <c r="W52" i="1" s="1"/>
  <c r="L64" i="13"/>
  <c r="L24" i="13"/>
  <c r="L38" i="13"/>
  <c r="W38" i="13" s="1"/>
  <c r="L38" i="1"/>
  <c r="L50" i="1"/>
  <c r="L7" i="1"/>
  <c r="L16" i="13"/>
  <c r="L28" i="1"/>
  <c r="L57" i="1"/>
  <c r="W57" i="1" s="1"/>
  <c r="L19" i="13"/>
  <c r="L56" i="1"/>
  <c r="L29" i="13"/>
  <c r="L35" i="13"/>
  <c r="L46" i="1"/>
  <c r="L5" i="13"/>
  <c r="L48" i="1"/>
  <c r="L50" i="13"/>
  <c r="L65" i="13"/>
  <c r="W65" i="13" s="1"/>
  <c r="L18" i="13"/>
  <c r="L32" i="13"/>
  <c r="L29" i="1"/>
  <c r="L10" i="1"/>
  <c r="L34" i="13"/>
  <c r="L45" i="1"/>
  <c r="L11" i="13"/>
  <c r="L33" i="1"/>
  <c r="L11" i="1"/>
  <c r="L15" i="13"/>
  <c r="L27" i="13"/>
  <c r="L42" i="13"/>
  <c r="W42" i="13" s="1"/>
  <c r="L41" i="1"/>
  <c r="L54" i="1"/>
  <c r="W54" i="1" s="1"/>
  <c r="L49" i="13"/>
  <c r="L23" i="13"/>
  <c r="L37" i="1"/>
  <c r="L12" i="1"/>
  <c r="L9" i="13"/>
  <c r="W24" i="13" s="1"/>
  <c r="L36" i="1"/>
  <c r="L12" i="13"/>
  <c r="L39" i="13"/>
  <c r="W39" i="13" s="1"/>
  <c r="L51" i="1"/>
  <c r="L34" i="1"/>
  <c r="L61" i="13"/>
  <c r="L26" i="1"/>
  <c r="L63" i="13"/>
  <c r="L54" i="13"/>
  <c r="L7" i="13"/>
  <c r="L36" i="13"/>
  <c r="L35" i="1"/>
  <c r="L47" i="1"/>
  <c r="L9" i="1"/>
  <c r="W9" i="1" s="1"/>
  <c r="L13" i="13"/>
  <c r="L41" i="13"/>
  <c r="W41" i="13" s="1"/>
  <c r="L53" i="1"/>
  <c r="W53" i="1" s="1"/>
  <c r="L22" i="13"/>
  <c r="W22" i="13" s="1"/>
  <c r="L32" i="1"/>
  <c r="L57" i="13"/>
  <c r="L17" i="13"/>
  <c r="L31" i="13"/>
  <c r="L30" i="1"/>
  <c r="L44" i="1"/>
  <c r="L6" i="1"/>
  <c r="L60" i="13"/>
  <c r="L26" i="13"/>
  <c r="L55" i="13"/>
  <c r="L33" i="13"/>
  <c r="L43" i="1"/>
  <c r="L58" i="13"/>
  <c r="W56" i="13" s="1"/>
  <c r="L25" i="13"/>
  <c r="L39" i="1"/>
  <c r="L20" i="13"/>
  <c r="L21" i="13"/>
  <c r="L49" i="1"/>
  <c r="L37" i="13"/>
  <c r="K53" i="13"/>
  <c r="K50" i="13"/>
  <c r="K34" i="1"/>
  <c r="K15" i="13"/>
  <c r="K17" i="13"/>
  <c r="K19" i="13"/>
  <c r="K21" i="13"/>
  <c r="K22" i="13"/>
  <c r="K24" i="13"/>
  <c r="K27" i="13"/>
  <c r="K30" i="13"/>
  <c r="K32" i="13"/>
  <c r="K34" i="13"/>
  <c r="K36" i="13"/>
  <c r="K39" i="13"/>
  <c r="V39" i="13" s="1"/>
  <c r="K42" i="13"/>
  <c r="V42" i="13" s="1"/>
  <c r="K8" i="1"/>
  <c r="K12" i="1"/>
  <c r="K36" i="1"/>
  <c r="K39" i="1"/>
  <c r="K54" i="13"/>
  <c r="K55" i="13"/>
  <c r="K56" i="13"/>
  <c r="K57" i="13"/>
  <c r="K58" i="13"/>
  <c r="K59" i="13"/>
  <c r="K60" i="13"/>
  <c r="K61" i="13"/>
  <c r="K62" i="13"/>
  <c r="K63" i="13"/>
  <c r="K64" i="13"/>
  <c r="K65" i="13"/>
  <c r="K13" i="13"/>
  <c r="K8" i="13"/>
  <c r="K11" i="13"/>
  <c r="K16" i="13"/>
  <c r="K18" i="13"/>
  <c r="K20" i="13"/>
  <c r="K7" i="13"/>
  <c r="K23" i="13"/>
  <c r="K25" i="13"/>
  <c r="K26" i="13"/>
  <c r="K28" i="13"/>
  <c r="K29" i="13"/>
  <c r="K31" i="13"/>
  <c r="K33" i="13"/>
  <c r="K35" i="13"/>
  <c r="K37" i="13"/>
  <c r="K38" i="13"/>
  <c r="V38" i="13" s="1"/>
  <c r="K40" i="13"/>
  <c r="V40" i="13" s="1"/>
  <c r="K41" i="13"/>
  <c r="V41" i="13" s="1"/>
  <c r="K43" i="13"/>
  <c r="V43" i="13" s="1"/>
  <c r="K11" i="1"/>
  <c r="K35" i="1"/>
  <c r="K38" i="1"/>
  <c r="K51" i="13"/>
  <c r="K6" i="13"/>
  <c r="K12" i="13"/>
  <c r="K17" i="1"/>
  <c r="K28" i="1"/>
  <c r="K26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V57" i="1" s="1"/>
  <c r="K4" i="1"/>
  <c r="K9" i="1"/>
  <c r="K10" i="1"/>
  <c r="K10" i="13"/>
  <c r="K37" i="1"/>
  <c r="J54" i="13"/>
  <c r="J58" i="13"/>
  <c r="J62" i="13"/>
  <c r="J65" i="13"/>
  <c r="J11" i="13"/>
  <c r="J19" i="13"/>
  <c r="J22" i="13"/>
  <c r="J9" i="13"/>
  <c r="J29" i="13"/>
  <c r="J33" i="13"/>
  <c r="J37" i="13"/>
  <c r="J40" i="13"/>
  <c r="U40" i="13" s="1"/>
  <c r="J37" i="1"/>
  <c r="J41" i="1"/>
  <c r="J44" i="1"/>
  <c r="J46" i="1"/>
  <c r="J50" i="1"/>
  <c r="J54" i="1"/>
  <c r="J10" i="1"/>
  <c r="J28" i="13"/>
  <c r="J20" i="1"/>
  <c r="J32" i="1"/>
  <c r="J45" i="1"/>
  <c r="J57" i="1"/>
  <c r="U57" i="1" s="1"/>
  <c r="J45" i="13"/>
  <c r="J55" i="13"/>
  <c r="J59" i="13"/>
  <c r="J63" i="13"/>
  <c r="J12" i="13"/>
  <c r="J13" i="13"/>
  <c r="J16" i="13"/>
  <c r="J20" i="13"/>
  <c r="J23" i="13"/>
  <c r="J26" i="13"/>
  <c r="J30" i="13"/>
  <c r="J34" i="13"/>
  <c r="J5" i="13"/>
  <c r="J41" i="13"/>
  <c r="U41" i="13" s="1"/>
  <c r="J23" i="1"/>
  <c r="J38" i="1"/>
  <c r="J42" i="1"/>
  <c r="J18" i="1"/>
  <c r="J47" i="1"/>
  <c r="J51" i="1"/>
  <c r="J55" i="1"/>
  <c r="J11" i="1"/>
  <c r="J61" i="13"/>
  <c r="U59" i="13" s="1"/>
  <c r="J64" i="13"/>
  <c r="U63" i="13" s="1"/>
  <c r="J8" i="13"/>
  <c r="J7" i="13"/>
  <c r="J32" i="13"/>
  <c r="J39" i="13"/>
  <c r="U39" i="13" s="1"/>
  <c r="J36" i="1"/>
  <c r="J22" i="1"/>
  <c r="J49" i="1"/>
  <c r="J50" i="13"/>
  <c r="J56" i="13"/>
  <c r="U54" i="13" s="1"/>
  <c r="J60" i="13"/>
  <c r="U58" i="13" s="1"/>
  <c r="J47" i="13"/>
  <c r="U62" i="13" s="1"/>
  <c r="J15" i="13"/>
  <c r="J17" i="13"/>
  <c r="J21" i="13"/>
  <c r="J24" i="13"/>
  <c r="U22" i="13" s="1"/>
  <c r="J27" i="13"/>
  <c r="J31" i="13"/>
  <c r="J35" i="13"/>
  <c r="J38" i="13"/>
  <c r="U38" i="13" s="1"/>
  <c r="J42" i="13"/>
  <c r="U42" i="13" s="1"/>
  <c r="J17" i="1"/>
  <c r="J34" i="1"/>
  <c r="J35" i="1"/>
  <c r="J39" i="1"/>
  <c r="J43" i="1"/>
  <c r="J25" i="1"/>
  <c r="J48" i="1"/>
  <c r="J52" i="1"/>
  <c r="J56" i="1"/>
  <c r="J4" i="1"/>
  <c r="J12" i="1"/>
  <c r="U12" i="1" s="1"/>
  <c r="J57" i="13"/>
  <c r="J18" i="13"/>
  <c r="J25" i="13"/>
  <c r="J36" i="13"/>
  <c r="J43" i="13"/>
  <c r="U43" i="13" s="1"/>
  <c r="J26" i="1"/>
  <c r="J40" i="1"/>
  <c r="J53" i="1"/>
  <c r="J9" i="1"/>
  <c r="I53" i="13"/>
  <c r="I55" i="13"/>
  <c r="I57" i="13"/>
  <c r="I59" i="13"/>
  <c r="I61" i="13"/>
  <c r="I63" i="13"/>
  <c r="I64" i="13"/>
  <c r="I13" i="13"/>
  <c r="I8" i="13"/>
  <c r="I16" i="13"/>
  <c r="I18" i="13"/>
  <c r="I20" i="13"/>
  <c r="I7" i="13"/>
  <c r="I23" i="13"/>
  <c r="I25" i="13"/>
  <c r="I26" i="13"/>
  <c r="I28" i="13"/>
  <c r="I30" i="13"/>
  <c r="I32" i="13"/>
  <c r="I34" i="13"/>
  <c r="I36" i="13"/>
  <c r="I5" i="13"/>
  <c r="I39" i="13"/>
  <c r="T39" i="13" s="1"/>
  <c r="I41" i="13"/>
  <c r="T41" i="13" s="1"/>
  <c r="I43" i="13"/>
  <c r="T43" i="13" s="1"/>
  <c r="I41" i="1"/>
  <c r="I43" i="1"/>
  <c r="I44" i="1"/>
  <c r="I25" i="1"/>
  <c r="I46" i="1"/>
  <c r="I48" i="1"/>
  <c r="I50" i="1"/>
  <c r="I52" i="1"/>
  <c r="I54" i="1"/>
  <c r="I56" i="1"/>
  <c r="I35" i="1"/>
  <c r="I12" i="1"/>
  <c r="I4" i="13"/>
  <c r="I26" i="1"/>
  <c r="I36" i="1"/>
  <c r="I38" i="1"/>
  <c r="I32" i="1"/>
  <c r="I9" i="1"/>
  <c r="I11" i="1"/>
  <c r="I27" i="13"/>
  <c r="I31" i="13"/>
  <c r="T30" i="13" s="1"/>
  <c r="I35" i="13"/>
  <c r="I38" i="13"/>
  <c r="T38" i="13" s="1"/>
  <c r="I42" i="13"/>
  <c r="T42" i="13" s="1"/>
  <c r="I28" i="1"/>
  <c r="I34" i="1"/>
  <c r="I42" i="1"/>
  <c r="I18" i="1"/>
  <c r="I47" i="1"/>
  <c r="I51" i="1"/>
  <c r="I55" i="1"/>
  <c r="I7" i="1"/>
  <c r="I51" i="13"/>
  <c r="I6" i="13"/>
  <c r="I39" i="1"/>
  <c r="I10" i="1"/>
  <c r="I50" i="13"/>
  <c r="I54" i="13"/>
  <c r="I56" i="13"/>
  <c r="I58" i="13"/>
  <c r="I60" i="13"/>
  <c r="I62" i="13"/>
  <c r="I47" i="13"/>
  <c r="I65" i="13"/>
  <c r="I10" i="13"/>
  <c r="I15" i="13"/>
  <c r="I11" i="13"/>
  <c r="I17" i="13"/>
  <c r="I19" i="13"/>
  <c r="I21" i="13"/>
  <c r="I22" i="13"/>
  <c r="T20" i="13" s="1"/>
  <c r="I24" i="13"/>
  <c r="I9" i="13"/>
  <c r="I29" i="13"/>
  <c r="I33" i="13"/>
  <c r="I37" i="13"/>
  <c r="T36" i="13" s="1"/>
  <c r="I40" i="13"/>
  <c r="T40" i="13" s="1"/>
  <c r="I33" i="1"/>
  <c r="I40" i="1"/>
  <c r="I22" i="1"/>
  <c r="I45" i="1"/>
  <c r="I49" i="1"/>
  <c r="I53" i="1"/>
  <c r="I57" i="1"/>
  <c r="T57" i="1" s="1"/>
  <c r="I12" i="13"/>
  <c r="I37" i="1"/>
  <c r="H53" i="13"/>
  <c r="H57" i="13"/>
  <c r="H61" i="13"/>
  <c r="H64" i="13"/>
  <c r="H13" i="13"/>
  <c r="H16" i="13"/>
  <c r="H20" i="13"/>
  <c r="H23" i="13"/>
  <c r="H26" i="13"/>
  <c r="H30" i="13"/>
  <c r="H34" i="13"/>
  <c r="H5" i="13"/>
  <c r="H41" i="13"/>
  <c r="S41" i="13" s="1"/>
  <c r="H28" i="1"/>
  <c r="H34" i="1"/>
  <c r="H37" i="1"/>
  <c r="H42" i="1"/>
  <c r="H18" i="1"/>
  <c r="H47" i="1"/>
  <c r="H51" i="1"/>
  <c r="H55" i="1"/>
  <c r="H10" i="1"/>
  <c r="H54" i="13"/>
  <c r="H65" i="13"/>
  <c r="S64" i="13" s="1"/>
  <c r="H15" i="13"/>
  <c r="H24" i="13"/>
  <c r="H31" i="13"/>
  <c r="H19" i="1"/>
  <c r="H38" i="1"/>
  <c r="H25" i="1"/>
  <c r="H56" i="1"/>
  <c r="H56" i="13"/>
  <c r="H60" i="13"/>
  <c r="H47" i="13"/>
  <c r="H11" i="13"/>
  <c r="H19" i="13"/>
  <c r="H22" i="13"/>
  <c r="H9" i="13"/>
  <c r="S24" i="13" s="1"/>
  <c r="H29" i="13"/>
  <c r="H33" i="13"/>
  <c r="H37" i="13"/>
  <c r="H40" i="13"/>
  <c r="S40" i="13" s="1"/>
  <c r="H29" i="1"/>
  <c r="H26" i="1"/>
  <c r="H36" i="1"/>
  <c r="H41" i="1"/>
  <c r="H44" i="1"/>
  <c r="H46" i="1"/>
  <c r="H50" i="1"/>
  <c r="H54" i="1"/>
  <c r="H9" i="1"/>
  <c r="H62" i="13"/>
  <c r="H17" i="13"/>
  <c r="H35" i="13"/>
  <c r="H42" i="13"/>
  <c r="S42" i="13" s="1"/>
  <c r="H33" i="1"/>
  <c r="H48" i="1"/>
  <c r="H11" i="1"/>
  <c r="H51" i="13"/>
  <c r="H55" i="13"/>
  <c r="H59" i="13"/>
  <c r="H63" i="13"/>
  <c r="H12" i="13"/>
  <c r="H8" i="13"/>
  <c r="H18" i="13"/>
  <c r="S15" i="13" s="1"/>
  <c r="H7" i="13"/>
  <c r="H25" i="13"/>
  <c r="H28" i="13"/>
  <c r="H32" i="13"/>
  <c r="H36" i="13"/>
  <c r="S35" i="13" s="1"/>
  <c r="H39" i="13"/>
  <c r="S39" i="13" s="1"/>
  <c r="H43" i="13"/>
  <c r="S43" i="13" s="1"/>
  <c r="H35" i="1"/>
  <c r="H39" i="1"/>
  <c r="H40" i="1"/>
  <c r="H22" i="1"/>
  <c r="H45" i="1"/>
  <c r="H49" i="1"/>
  <c r="H53" i="1"/>
  <c r="H57" i="1"/>
  <c r="H4" i="1"/>
  <c r="H12" i="1"/>
  <c r="S12" i="1" s="1"/>
  <c r="H49" i="13"/>
  <c r="H58" i="13"/>
  <c r="S56" i="13" s="1"/>
  <c r="H4" i="13"/>
  <c r="H21" i="13"/>
  <c r="H27" i="13"/>
  <c r="H38" i="13"/>
  <c r="S38" i="13" s="1"/>
  <c r="H17" i="1"/>
  <c r="H43" i="1"/>
  <c r="H52" i="1"/>
  <c r="H7" i="1"/>
  <c r="G40" i="1"/>
  <c r="G41" i="1"/>
  <c r="G42" i="1"/>
  <c r="G43" i="1"/>
  <c r="G22" i="1"/>
  <c r="G44" i="1"/>
  <c r="G18" i="1"/>
  <c r="G25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6" i="13"/>
  <c r="G39" i="13"/>
  <c r="R39" i="13" s="1"/>
  <c r="G43" i="13"/>
  <c r="R43" i="13" s="1"/>
  <c r="G36" i="1"/>
  <c r="G39" i="1"/>
  <c r="G4" i="1"/>
  <c r="G9" i="1"/>
  <c r="G10" i="1"/>
  <c r="G11" i="1"/>
  <c r="G12" i="1"/>
  <c r="R12" i="1" s="1"/>
  <c r="G19" i="13"/>
  <c r="G7" i="13"/>
  <c r="G23" i="13"/>
  <c r="G25" i="13"/>
  <c r="G9" i="13"/>
  <c r="G27" i="13"/>
  <c r="G29" i="13"/>
  <c r="G31" i="13"/>
  <c r="G33" i="13"/>
  <c r="G35" i="13"/>
  <c r="G5" i="13"/>
  <c r="G40" i="13"/>
  <c r="R40" i="13" s="1"/>
  <c r="G42" i="13"/>
  <c r="R42" i="13" s="1"/>
  <c r="G35" i="1"/>
  <c r="G37" i="1"/>
  <c r="G50" i="13"/>
  <c r="G54" i="13"/>
  <c r="G55" i="13"/>
  <c r="G56" i="13"/>
  <c r="G57" i="13"/>
  <c r="G58" i="13"/>
  <c r="G59" i="13"/>
  <c r="G60" i="13"/>
  <c r="G61" i="13"/>
  <c r="G62" i="13"/>
  <c r="G63" i="13"/>
  <c r="G47" i="13"/>
  <c r="G64" i="13"/>
  <c r="G65" i="13"/>
  <c r="G13" i="13"/>
  <c r="G15" i="13"/>
  <c r="G8" i="13"/>
  <c r="G11" i="13"/>
  <c r="G16" i="13"/>
  <c r="G17" i="13"/>
  <c r="G18" i="13"/>
  <c r="G20" i="13"/>
  <c r="G21" i="13"/>
  <c r="G22" i="13"/>
  <c r="G24" i="13"/>
  <c r="G26" i="13"/>
  <c r="G28" i="13"/>
  <c r="R27" i="13" s="1"/>
  <c r="G30" i="13"/>
  <c r="R29" i="13" s="1"/>
  <c r="G32" i="13"/>
  <c r="R31" i="13" s="1"/>
  <c r="G34" i="13"/>
  <c r="R33" i="13" s="1"/>
  <c r="G37" i="13"/>
  <c r="G38" i="13"/>
  <c r="R38" i="13" s="1"/>
  <c r="G41" i="13"/>
  <c r="R41" i="13" s="1"/>
  <c r="G33" i="1"/>
  <c r="G38" i="1"/>
  <c r="G32" i="1"/>
  <c r="G20" i="1"/>
  <c r="F49" i="13"/>
  <c r="F56" i="13"/>
  <c r="F60" i="13"/>
  <c r="F47" i="13"/>
  <c r="F8" i="13"/>
  <c r="F18" i="13"/>
  <c r="F7" i="13"/>
  <c r="F25" i="13"/>
  <c r="F28" i="13"/>
  <c r="F32" i="13"/>
  <c r="F36" i="13"/>
  <c r="F39" i="13"/>
  <c r="Q39" i="13" s="1"/>
  <c r="F43" i="13"/>
  <c r="Q43" i="13" s="1"/>
  <c r="F26" i="1"/>
  <c r="F38" i="1"/>
  <c r="F43" i="1"/>
  <c r="F25" i="1"/>
  <c r="F48" i="1"/>
  <c r="F52" i="1"/>
  <c r="F56" i="1"/>
  <c r="F4" i="1"/>
  <c r="F12" i="1"/>
  <c r="F50" i="13"/>
  <c r="F57" i="13"/>
  <c r="F61" i="13"/>
  <c r="F64" i="13"/>
  <c r="F6" i="13"/>
  <c r="F11" i="13"/>
  <c r="F19" i="13"/>
  <c r="F22" i="13"/>
  <c r="F9" i="13"/>
  <c r="F29" i="13"/>
  <c r="F33" i="13"/>
  <c r="F37" i="13"/>
  <c r="F40" i="13"/>
  <c r="Q40" i="13" s="1"/>
  <c r="F35" i="1"/>
  <c r="F39" i="1"/>
  <c r="F40" i="1"/>
  <c r="F22" i="1"/>
  <c r="F45" i="1"/>
  <c r="F49" i="1"/>
  <c r="F53" i="1"/>
  <c r="F57" i="1"/>
  <c r="Q57" i="1" s="1"/>
  <c r="F9" i="1"/>
  <c r="F54" i="13"/>
  <c r="F58" i="13"/>
  <c r="Q56" i="13" s="1"/>
  <c r="F62" i="13"/>
  <c r="Q60" i="13" s="1"/>
  <c r="F65" i="13"/>
  <c r="F3" i="13"/>
  <c r="F10" i="13"/>
  <c r="F16" i="13"/>
  <c r="F20" i="13"/>
  <c r="F23" i="13"/>
  <c r="F26" i="13"/>
  <c r="F30" i="13"/>
  <c r="F34" i="13"/>
  <c r="F5" i="13"/>
  <c r="F41" i="13"/>
  <c r="Q41" i="13" s="1"/>
  <c r="F16" i="1"/>
  <c r="F34" i="1"/>
  <c r="F36" i="1"/>
  <c r="F32" i="1"/>
  <c r="F41" i="1"/>
  <c r="F44" i="1"/>
  <c r="F46" i="1"/>
  <c r="F50" i="1"/>
  <c r="F54" i="1"/>
  <c r="F8" i="1"/>
  <c r="F10" i="1"/>
  <c r="F46" i="13"/>
  <c r="F55" i="13"/>
  <c r="F59" i="13"/>
  <c r="Q57" i="13" s="1"/>
  <c r="F63" i="13"/>
  <c r="Q61" i="13" s="1"/>
  <c r="F15" i="13"/>
  <c r="F17" i="13"/>
  <c r="F21" i="13"/>
  <c r="F24" i="13"/>
  <c r="F27" i="13"/>
  <c r="Q26" i="13" s="1"/>
  <c r="F31" i="13"/>
  <c r="Q30" i="13" s="1"/>
  <c r="F35" i="13"/>
  <c r="Q34" i="13" s="1"/>
  <c r="F38" i="13"/>
  <c r="Q38" i="13" s="1"/>
  <c r="F42" i="13"/>
  <c r="Q42" i="13" s="1"/>
  <c r="F33" i="1"/>
  <c r="F37" i="1"/>
  <c r="F42" i="1"/>
  <c r="F18" i="1"/>
  <c r="F47" i="1"/>
  <c r="F51" i="1"/>
  <c r="F55" i="1"/>
  <c r="F11" i="1"/>
  <c r="N49" i="13"/>
  <c r="N55" i="13"/>
  <c r="N57" i="13"/>
  <c r="N59" i="13"/>
  <c r="N61" i="13"/>
  <c r="N63" i="13"/>
  <c r="N64" i="13"/>
  <c r="N11" i="13"/>
  <c r="N17" i="13"/>
  <c r="N19" i="13"/>
  <c r="N21" i="13"/>
  <c r="N22" i="13"/>
  <c r="N24" i="13"/>
  <c r="N9" i="13"/>
  <c r="N27" i="13"/>
  <c r="N29" i="13"/>
  <c r="N31" i="13"/>
  <c r="N33" i="13"/>
  <c r="N35" i="13"/>
  <c r="N37" i="13"/>
  <c r="N38" i="13"/>
  <c r="Y38" i="13" s="1"/>
  <c r="N40" i="13"/>
  <c r="N42" i="13"/>
  <c r="Y42" i="13" s="1"/>
  <c r="N29" i="1"/>
  <c r="N33" i="1"/>
  <c r="N35" i="1"/>
  <c r="N37" i="1"/>
  <c r="N39" i="1"/>
  <c r="N40" i="1"/>
  <c r="N42" i="1"/>
  <c r="N18" i="1"/>
  <c r="N45" i="1"/>
  <c r="N47" i="1"/>
  <c r="N49" i="1"/>
  <c r="N51" i="1"/>
  <c r="N53" i="1"/>
  <c r="N55" i="1"/>
  <c r="N57" i="1"/>
  <c r="Y57" i="1" s="1"/>
  <c r="N6" i="1"/>
  <c r="N5" i="1"/>
  <c r="N10" i="1"/>
  <c r="N12" i="1"/>
  <c r="N26" i="13"/>
  <c r="N32" i="13"/>
  <c r="N36" i="13"/>
  <c r="N39" i="13"/>
  <c r="N34" i="1"/>
  <c r="N32" i="1"/>
  <c r="N43" i="1"/>
  <c r="N25" i="1"/>
  <c r="N48" i="1"/>
  <c r="N52" i="1"/>
  <c r="N56" i="1"/>
  <c r="N54" i="13"/>
  <c r="N56" i="13"/>
  <c r="N58" i="13"/>
  <c r="N60" i="13"/>
  <c r="N62" i="13"/>
  <c r="N47" i="13"/>
  <c r="N65" i="13"/>
  <c r="N4" i="13"/>
  <c r="N13" i="13"/>
  <c r="N8" i="13"/>
  <c r="N16" i="13"/>
  <c r="N18" i="13"/>
  <c r="N20" i="13"/>
  <c r="N7" i="13"/>
  <c r="N23" i="13"/>
  <c r="N25" i="13"/>
  <c r="N28" i="13"/>
  <c r="N30" i="13"/>
  <c r="N34" i="13"/>
  <c r="N41" i="13"/>
  <c r="N43" i="13"/>
  <c r="Y43" i="13" s="1"/>
  <c r="N30" i="1"/>
  <c r="N26" i="1"/>
  <c r="N36" i="1"/>
  <c r="N38" i="1"/>
  <c r="N41" i="1"/>
  <c r="N44" i="1"/>
  <c r="N46" i="1"/>
  <c r="N50" i="1"/>
  <c r="N54" i="1"/>
  <c r="N9" i="1"/>
  <c r="N11" i="1"/>
  <c r="X35" i="13"/>
  <c r="X54" i="13"/>
  <c r="X38" i="13"/>
  <c r="X22" i="13"/>
  <c r="X20" i="1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4" i="23"/>
  <c r="D5" i="23"/>
  <c r="D6" i="23"/>
  <c r="D7" i="23"/>
  <c r="Y21" i="13" l="1"/>
  <c r="W36" i="13"/>
  <c r="W59" i="13"/>
  <c r="V36" i="13"/>
  <c r="X56" i="13"/>
  <c r="W35" i="13"/>
  <c r="W17" i="13"/>
  <c r="Y10" i="1"/>
  <c r="Q12" i="1"/>
  <c r="W10" i="1"/>
  <c r="T9" i="1"/>
  <c r="W12" i="1"/>
  <c r="S9" i="1"/>
  <c r="V12" i="1"/>
  <c r="V53" i="13"/>
  <c r="O48" i="13"/>
  <c r="O24" i="1"/>
  <c r="P24" i="1" s="1"/>
  <c r="O13" i="1"/>
  <c r="P13" i="1" s="1"/>
  <c r="O27" i="1"/>
  <c r="P27" i="1" s="1"/>
  <c r="W25" i="13"/>
  <c r="W29" i="13"/>
  <c r="X29" i="13"/>
  <c r="X37" i="13"/>
  <c r="W32" i="13"/>
  <c r="V34" i="13"/>
  <c r="S61" i="13"/>
  <c r="S34" i="13"/>
  <c r="S31" i="13"/>
  <c r="S20" i="13"/>
  <c r="Y33" i="13"/>
  <c r="Y56" i="13"/>
  <c r="R25" i="13"/>
  <c r="S54" i="13"/>
  <c r="V21" i="13"/>
  <c r="V30" i="13"/>
  <c r="T60" i="13"/>
  <c r="T23" i="13"/>
  <c r="T63" i="13"/>
  <c r="T55" i="13"/>
  <c r="R36" i="13"/>
  <c r="S57" i="13"/>
  <c r="Y31" i="13"/>
  <c r="Y26" i="13"/>
  <c r="T28" i="13"/>
  <c r="T31" i="13"/>
  <c r="U29" i="13"/>
  <c r="S30" i="13"/>
  <c r="U23" i="13"/>
  <c r="U54" i="1"/>
  <c r="U55" i="13"/>
  <c r="U26" i="13"/>
  <c r="U33" i="13"/>
  <c r="U35" i="13"/>
  <c r="X17" i="13"/>
  <c r="X60" i="13"/>
  <c r="V17" i="13"/>
  <c r="W23" i="13"/>
  <c r="Y62" i="13"/>
  <c r="Y61" i="13"/>
  <c r="T61" i="13"/>
  <c r="T12" i="13"/>
  <c r="V32" i="13"/>
  <c r="V53" i="1"/>
  <c r="V61" i="13"/>
  <c r="V57" i="13"/>
  <c r="V60" i="13"/>
  <c r="V56" i="13"/>
  <c r="V28" i="13"/>
  <c r="V20" i="13"/>
  <c r="U17" i="13"/>
  <c r="U31" i="13"/>
  <c r="R17" i="13"/>
  <c r="R60" i="13"/>
  <c r="R56" i="13"/>
  <c r="Y58" i="13"/>
  <c r="Y35" i="13"/>
  <c r="Y28" i="13"/>
  <c r="Y20" i="13"/>
  <c r="Y57" i="13"/>
  <c r="R61" i="13"/>
  <c r="R57" i="13"/>
  <c r="T32" i="13"/>
  <c r="T25" i="13"/>
  <c r="U24" i="13"/>
  <c r="V23" i="13"/>
  <c r="V37" i="13"/>
  <c r="V29" i="13"/>
  <c r="X27" i="13"/>
  <c r="S23" i="13"/>
  <c r="V27" i="13"/>
  <c r="U30" i="13"/>
  <c r="U37" i="13"/>
  <c r="W28" i="13"/>
  <c r="Q28" i="13"/>
  <c r="Q29" i="13"/>
  <c r="Q25" i="13"/>
  <c r="Q36" i="13"/>
  <c r="S36" i="13"/>
  <c r="S25" i="13"/>
  <c r="R34" i="13"/>
  <c r="R26" i="13"/>
  <c r="Q20" i="13"/>
  <c r="Q31" i="13"/>
  <c r="Q21" i="13"/>
  <c r="Y36" i="13"/>
  <c r="T33" i="13"/>
  <c r="W37" i="13"/>
  <c r="Y34" i="13"/>
  <c r="Q22" i="13"/>
  <c r="Q37" i="13"/>
  <c r="Q32" i="13"/>
  <c r="Q27" i="13"/>
  <c r="R32" i="13"/>
  <c r="R24" i="13"/>
  <c r="S27" i="13"/>
  <c r="S60" i="13"/>
  <c r="S32" i="13"/>
  <c r="S37" i="13"/>
  <c r="S21" i="13"/>
  <c r="T34" i="13"/>
  <c r="U36" i="13"/>
  <c r="U20" i="13"/>
  <c r="V13" i="13"/>
  <c r="V35" i="13"/>
  <c r="V26" i="13"/>
  <c r="W30" i="13"/>
  <c r="W20" i="13"/>
  <c r="W27" i="13"/>
  <c r="X34" i="13"/>
  <c r="U27" i="13"/>
  <c r="W26" i="13"/>
  <c r="X30" i="13"/>
  <c r="Y29" i="13"/>
  <c r="Y25" i="13"/>
  <c r="Q18" i="13"/>
  <c r="Q33" i="13"/>
  <c r="Q23" i="13"/>
  <c r="R22" i="13"/>
  <c r="R30" i="13"/>
  <c r="R23" i="13"/>
  <c r="S26" i="13"/>
  <c r="S28" i="13"/>
  <c r="S33" i="13"/>
  <c r="T24" i="13"/>
  <c r="T37" i="13"/>
  <c r="T29" i="13"/>
  <c r="T21" i="13"/>
  <c r="U34" i="13"/>
  <c r="U25" i="13"/>
  <c r="U32" i="13"/>
  <c r="V33" i="13"/>
  <c r="W33" i="13"/>
  <c r="W34" i="13"/>
  <c r="Y30" i="13"/>
  <c r="Y22" i="13"/>
  <c r="Q24" i="13"/>
  <c r="Q35" i="13"/>
  <c r="R20" i="13"/>
  <c r="R62" i="13"/>
  <c r="R58" i="13"/>
  <c r="R54" i="13"/>
  <c r="R37" i="13"/>
  <c r="R28" i="13"/>
  <c r="R21" i="13"/>
  <c r="R35" i="13"/>
  <c r="S18" i="13"/>
  <c r="S22" i="13"/>
  <c r="S29" i="13"/>
  <c r="T22" i="13"/>
  <c r="T56" i="13"/>
  <c r="T26" i="13"/>
  <c r="T35" i="13"/>
  <c r="T27" i="13"/>
  <c r="U15" i="13"/>
  <c r="U21" i="13"/>
  <c r="U28" i="13"/>
  <c r="V25" i="13"/>
  <c r="V62" i="13"/>
  <c r="V58" i="13"/>
  <c r="V54" i="13"/>
  <c r="V31" i="13"/>
  <c r="V22" i="13"/>
  <c r="W61" i="13"/>
  <c r="W21" i="13"/>
  <c r="W31" i="13"/>
  <c r="X28" i="13"/>
  <c r="X31" i="13"/>
  <c r="X33" i="13"/>
  <c r="X36" i="13"/>
  <c r="X21" i="13"/>
  <c r="Y64" i="13"/>
  <c r="Y65" i="13"/>
  <c r="Q59" i="13"/>
  <c r="R64" i="13"/>
  <c r="R65" i="13"/>
  <c r="S63" i="13"/>
  <c r="U57" i="13"/>
  <c r="U60" i="13"/>
  <c r="V64" i="13"/>
  <c r="V65" i="13"/>
  <c r="W58" i="13"/>
  <c r="W54" i="13"/>
  <c r="X57" i="13"/>
  <c r="X63" i="13"/>
  <c r="Q64" i="13"/>
  <c r="Q65" i="13"/>
  <c r="Q55" i="13"/>
  <c r="Q62" i="13"/>
  <c r="R63" i="13"/>
  <c r="R59" i="13"/>
  <c r="R55" i="13"/>
  <c r="S59" i="13"/>
  <c r="T58" i="13"/>
  <c r="T53" i="13"/>
  <c r="U56" i="13"/>
  <c r="V63" i="13"/>
  <c r="V59" i="13"/>
  <c r="W57" i="13"/>
  <c r="Q58" i="13"/>
  <c r="S62" i="13"/>
  <c r="S55" i="13"/>
  <c r="T64" i="13"/>
  <c r="T65" i="13"/>
  <c r="T59" i="13"/>
  <c r="W63" i="13"/>
  <c r="W60" i="13"/>
  <c r="X64" i="13"/>
  <c r="X65" i="13"/>
  <c r="X58" i="13"/>
  <c r="Q63" i="13"/>
  <c r="Q54" i="13"/>
  <c r="S58" i="13"/>
  <c r="T62" i="13"/>
  <c r="T54" i="13"/>
  <c r="T57" i="13"/>
  <c r="U61" i="13"/>
  <c r="U64" i="13"/>
  <c r="U65" i="13"/>
  <c r="X59" i="13"/>
  <c r="S65" i="13"/>
  <c r="Y19" i="13"/>
  <c r="T16" i="13"/>
  <c r="V19" i="13"/>
  <c r="X13" i="13"/>
  <c r="V8" i="1"/>
  <c r="X35" i="1"/>
  <c r="T19" i="13"/>
  <c r="T11" i="13"/>
  <c r="U12" i="13"/>
  <c r="Q17" i="13"/>
  <c r="Q19" i="13"/>
  <c r="S13" i="13"/>
  <c r="R18" i="13"/>
  <c r="R13" i="13"/>
  <c r="T17" i="13"/>
  <c r="W15" i="13"/>
  <c r="X18" i="13"/>
  <c r="V15" i="13"/>
  <c r="W12" i="13"/>
  <c r="Y13" i="13"/>
  <c r="Y18" i="13"/>
  <c r="Q16" i="13"/>
  <c r="Q11" i="13"/>
  <c r="R16" i="13"/>
  <c r="S55" i="1"/>
  <c r="S16" i="13"/>
  <c r="T18" i="13"/>
  <c r="T15" i="13"/>
  <c r="U13" i="13"/>
  <c r="V18" i="13"/>
  <c r="W19" i="13"/>
  <c r="W13" i="13"/>
  <c r="X19" i="13"/>
  <c r="S19" i="13"/>
  <c r="Q15" i="13"/>
  <c r="R19" i="13"/>
  <c r="R15" i="13"/>
  <c r="S12" i="13"/>
  <c r="S17" i="13"/>
  <c r="T13" i="13"/>
  <c r="U18" i="13"/>
  <c r="U19" i="13"/>
  <c r="U16" i="13"/>
  <c r="V12" i="13"/>
  <c r="V16" i="13"/>
  <c r="W18" i="13"/>
  <c r="X8" i="1"/>
  <c r="Q8" i="1"/>
  <c r="R57" i="1"/>
  <c r="T51" i="1"/>
  <c r="U38" i="1"/>
  <c r="U53" i="1"/>
  <c r="X51" i="1"/>
  <c r="Y54" i="1"/>
  <c r="T53" i="1"/>
  <c r="X46" i="1"/>
  <c r="S57" i="1"/>
  <c r="S50" i="1"/>
  <c r="S48" i="1"/>
  <c r="S53" i="1"/>
  <c r="R55" i="1"/>
  <c r="R51" i="1"/>
  <c r="Y52" i="1"/>
  <c r="R54" i="1"/>
  <c r="Q55" i="1"/>
  <c r="Q51" i="1"/>
  <c r="V52" i="1"/>
  <c r="S52" i="1"/>
  <c r="U55" i="1"/>
  <c r="U56" i="1"/>
  <c r="X55" i="1"/>
  <c r="X56" i="1"/>
  <c r="Q53" i="1"/>
  <c r="T54" i="1"/>
  <c r="U51" i="1"/>
  <c r="S56" i="1"/>
  <c r="Y55" i="1"/>
  <c r="Y56" i="1"/>
  <c r="Q56" i="1"/>
  <c r="Y51" i="1"/>
  <c r="Q54" i="1"/>
  <c r="R53" i="1"/>
  <c r="S51" i="1"/>
  <c r="S54" i="1"/>
  <c r="T55" i="1"/>
  <c r="T56" i="1"/>
  <c r="T52" i="1"/>
  <c r="U52" i="1"/>
  <c r="V55" i="1"/>
  <c r="V56" i="1"/>
  <c r="V51" i="1"/>
  <c r="W51" i="1"/>
  <c r="Q52" i="1"/>
  <c r="R52" i="1"/>
  <c r="V54" i="1"/>
  <c r="W55" i="1"/>
  <c r="W56" i="1"/>
  <c r="R56" i="1"/>
  <c r="O54" i="13"/>
  <c r="O56" i="13"/>
  <c r="O58" i="13"/>
  <c r="P58" i="13" s="1"/>
  <c r="O60" i="13"/>
  <c r="P60" i="13" s="1"/>
  <c r="O62" i="13"/>
  <c r="O47" i="13"/>
  <c r="O65" i="13"/>
  <c r="O6" i="13"/>
  <c r="O17" i="1"/>
  <c r="O8" i="1"/>
  <c r="O9" i="1"/>
  <c r="P9" i="1" s="1"/>
  <c r="O11" i="1"/>
  <c r="P11" i="1" s="1"/>
  <c r="O39" i="13"/>
  <c r="Z39" i="13" s="1"/>
  <c r="O43" i="13"/>
  <c r="P43" i="13" s="1"/>
  <c r="O37" i="1"/>
  <c r="P37" i="1" s="1"/>
  <c r="O40" i="1"/>
  <c r="P40" i="1" s="1"/>
  <c r="O22" i="1"/>
  <c r="O45" i="1"/>
  <c r="P45" i="1" s="1"/>
  <c r="O49" i="1"/>
  <c r="P49" i="1" s="1"/>
  <c r="O53" i="1"/>
  <c r="O57" i="1"/>
  <c r="Z57" i="1" s="1"/>
  <c r="O21" i="13"/>
  <c r="O24" i="13"/>
  <c r="P24" i="13" s="1"/>
  <c r="O29" i="13"/>
  <c r="O35" i="13"/>
  <c r="O40" i="13"/>
  <c r="P40" i="13" s="1"/>
  <c r="O16" i="1"/>
  <c r="O38" i="1"/>
  <c r="P38" i="1" s="1"/>
  <c r="O43" i="1"/>
  <c r="P43" i="1" s="1"/>
  <c r="O46" i="1"/>
  <c r="P46" i="1" s="1"/>
  <c r="O50" i="1"/>
  <c r="P50" i="1" s="1"/>
  <c r="O56" i="1"/>
  <c r="O50" i="13"/>
  <c r="O52" i="13"/>
  <c r="O3" i="13"/>
  <c r="O13" i="13"/>
  <c r="O8" i="13"/>
  <c r="P8" i="13" s="1"/>
  <c r="O16" i="13"/>
  <c r="P16" i="13" s="1"/>
  <c r="O18" i="13"/>
  <c r="P18" i="13" s="1"/>
  <c r="O20" i="13"/>
  <c r="P20" i="13" s="1"/>
  <c r="O7" i="13"/>
  <c r="P7" i="13" s="1"/>
  <c r="O23" i="13"/>
  <c r="P23" i="13" s="1"/>
  <c r="O25" i="13"/>
  <c r="P25" i="13" s="1"/>
  <c r="O26" i="13"/>
  <c r="O28" i="13"/>
  <c r="P28" i="13" s="1"/>
  <c r="O30" i="13"/>
  <c r="P30" i="13" s="1"/>
  <c r="O32" i="13"/>
  <c r="O34" i="13"/>
  <c r="P34" i="13" s="1"/>
  <c r="O36" i="13"/>
  <c r="P36" i="13" s="1"/>
  <c r="O5" i="13"/>
  <c r="O41" i="13"/>
  <c r="P41" i="13" s="1"/>
  <c r="O35" i="1"/>
  <c r="P35" i="1" s="1"/>
  <c r="O39" i="1"/>
  <c r="P39" i="1" s="1"/>
  <c r="O42" i="1"/>
  <c r="P42" i="1" s="1"/>
  <c r="O18" i="1"/>
  <c r="O47" i="1"/>
  <c r="P47" i="1" s="1"/>
  <c r="O51" i="1"/>
  <c r="P51" i="1" s="1"/>
  <c r="O55" i="1"/>
  <c r="O19" i="13"/>
  <c r="P19" i="13" s="1"/>
  <c r="O9" i="13"/>
  <c r="O31" i="13"/>
  <c r="O37" i="13"/>
  <c r="O42" i="13"/>
  <c r="P42" i="13" s="1"/>
  <c r="O34" i="1"/>
  <c r="O32" i="1"/>
  <c r="O44" i="1"/>
  <c r="P44" i="1" s="1"/>
  <c r="O48" i="1"/>
  <c r="P48" i="1" s="1"/>
  <c r="O54" i="1"/>
  <c r="O55" i="13"/>
  <c r="P55" i="13" s="1"/>
  <c r="O57" i="13"/>
  <c r="O59" i="13"/>
  <c r="P59" i="13" s="1"/>
  <c r="O61" i="13"/>
  <c r="O63" i="13"/>
  <c r="P63" i="13" s="1"/>
  <c r="O64" i="13"/>
  <c r="O4" i="13"/>
  <c r="O10" i="13"/>
  <c r="O14" i="13"/>
  <c r="O33" i="1"/>
  <c r="O6" i="1"/>
  <c r="O4" i="1"/>
  <c r="O10" i="1"/>
  <c r="P10" i="1" s="1"/>
  <c r="O12" i="1"/>
  <c r="Z12" i="1" s="1"/>
  <c r="O12" i="13"/>
  <c r="O15" i="13"/>
  <c r="O11" i="13"/>
  <c r="P11" i="13" s="1"/>
  <c r="O17" i="13"/>
  <c r="P17" i="13" s="1"/>
  <c r="O22" i="13"/>
  <c r="P22" i="13" s="1"/>
  <c r="O27" i="13"/>
  <c r="Z26" i="13" s="1"/>
  <c r="O33" i="13"/>
  <c r="O38" i="13"/>
  <c r="P38" i="13" s="1"/>
  <c r="O21" i="1"/>
  <c r="O36" i="1"/>
  <c r="P36" i="1" s="1"/>
  <c r="O41" i="1"/>
  <c r="P41" i="1" s="1"/>
  <c r="O25" i="1"/>
  <c r="O52" i="1"/>
  <c r="P52" i="1" s="1"/>
  <c r="Y11" i="1"/>
  <c r="Y41" i="13"/>
  <c r="Y27" i="13"/>
  <c r="Y17" i="13"/>
  <c r="Y60" i="13"/>
  <c r="Y39" i="13"/>
  <c r="Y12" i="1"/>
  <c r="Y40" i="13"/>
  <c r="Y32" i="13"/>
  <c r="Y24" i="13"/>
  <c r="Y16" i="13"/>
  <c r="Y63" i="13"/>
  <c r="Y55" i="13"/>
  <c r="Y37" i="13"/>
  <c r="Y23" i="13"/>
  <c r="Y53" i="1"/>
  <c r="Y59" i="13"/>
  <c r="Y54" i="13"/>
  <c r="R37" i="1"/>
  <c r="Q37" i="1"/>
  <c r="Q32" i="1"/>
  <c r="Y43" i="1"/>
  <c r="U36" i="1"/>
  <c r="W32" i="1"/>
  <c r="X39" i="1"/>
  <c r="Y48" i="1"/>
  <c r="Y39" i="1"/>
  <c r="Y36" i="1"/>
  <c r="Y37" i="1"/>
  <c r="Y35" i="1"/>
  <c r="Y46" i="1"/>
  <c r="X37" i="1"/>
  <c r="V49" i="1"/>
  <c r="V46" i="1"/>
  <c r="V37" i="1"/>
  <c r="V44" i="1"/>
  <c r="U45" i="1"/>
  <c r="T34" i="1"/>
  <c r="T45" i="1"/>
  <c r="T50" i="13"/>
  <c r="S33" i="1"/>
  <c r="S49" i="1"/>
  <c r="R41" i="1"/>
  <c r="Q35" i="1"/>
  <c r="Q45" i="1"/>
  <c r="T47" i="1"/>
  <c r="T32" i="1"/>
  <c r="W46" i="1"/>
  <c r="W35" i="1"/>
  <c r="W38" i="1"/>
  <c r="W29" i="1"/>
  <c r="W43" i="1"/>
  <c r="X50" i="1"/>
  <c r="T37" i="1"/>
  <c r="T9" i="13"/>
  <c r="V47" i="1"/>
  <c r="Q41" i="1"/>
  <c r="Q49" i="1"/>
  <c r="R42" i="1"/>
  <c r="S35" i="1"/>
  <c r="S40" i="1"/>
  <c r="S44" i="1"/>
  <c r="T42" i="1"/>
  <c r="T7" i="13"/>
  <c r="T40" i="1"/>
  <c r="T44" i="1"/>
  <c r="U34" i="1"/>
  <c r="V43" i="1"/>
  <c r="X49" i="1"/>
  <c r="Y34" i="1"/>
  <c r="Q43" i="1"/>
  <c r="Q34" i="1"/>
  <c r="Q38" i="1"/>
  <c r="Q46" i="1"/>
  <c r="R49" i="1"/>
  <c r="R46" i="1"/>
  <c r="S37" i="1"/>
  <c r="S41" i="1"/>
  <c r="S45" i="1"/>
  <c r="T35" i="1"/>
  <c r="U48" i="1"/>
  <c r="U40" i="1"/>
  <c r="U46" i="1"/>
  <c r="U35" i="1"/>
  <c r="V41" i="1"/>
  <c r="V39" i="1"/>
  <c r="W49" i="1"/>
  <c r="X47" i="1"/>
  <c r="X41" i="1"/>
  <c r="X44" i="1"/>
  <c r="Y50" i="1"/>
  <c r="Y40" i="1"/>
  <c r="R44" i="1"/>
  <c r="Q36" i="1"/>
  <c r="Q40" i="1"/>
  <c r="Q48" i="1"/>
  <c r="R50" i="1"/>
  <c r="R35" i="1"/>
  <c r="S38" i="1"/>
  <c r="S36" i="1"/>
  <c r="S42" i="1"/>
  <c r="S46" i="1"/>
  <c r="T49" i="1"/>
  <c r="T33" i="1"/>
  <c r="T38" i="1"/>
  <c r="T36" i="1"/>
  <c r="U41" i="1"/>
  <c r="U42" i="1"/>
  <c r="U37" i="1"/>
  <c r="U43" i="1"/>
  <c r="V40" i="1"/>
  <c r="V42" i="1"/>
  <c r="W47" i="1"/>
  <c r="W33" i="1"/>
  <c r="W36" i="1"/>
  <c r="W39" i="1"/>
  <c r="W40" i="1"/>
  <c r="X40" i="1"/>
  <c r="Y38" i="1"/>
  <c r="Y49" i="1"/>
  <c r="Y33" i="1"/>
  <c r="Y29" i="1"/>
  <c r="R36" i="1"/>
  <c r="R48" i="1"/>
  <c r="R47" i="1"/>
  <c r="Q39" i="1"/>
  <c r="Q47" i="1"/>
  <c r="Q42" i="1"/>
  <c r="Q50" i="1"/>
  <c r="R38" i="1"/>
  <c r="R39" i="1"/>
  <c r="S39" i="1"/>
  <c r="S43" i="1"/>
  <c r="S47" i="1"/>
  <c r="T41" i="1"/>
  <c r="T50" i="1"/>
  <c r="T39" i="1"/>
  <c r="T43" i="1"/>
  <c r="U39" i="1"/>
  <c r="U49" i="1"/>
  <c r="V45" i="1"/>
  <c r="V48" i="1"/>
  <c r="W44" i="1"/>
  <c r="W50" i="1"/>
  <c r="W48" i="1"/>
  <c r="W41" i="1"/>
  <c r="X33" i="1"/>
  <c r="X48" i="1"/>
  <c r="X45" i="1"/>
  <c r="X38" i="1"/>
  <c r="Y32" i="1"/>
  <c r="Y44" i="1"/>
  <c r="Y45" i="1"/>
  <c r="Y47" i="1"/>
  <c r="Y42" i="1"/>
  <c r="T48" i="1"/>
  <c r="Q33" i="1"/>
  <c r="Q44" i="1"/>
  <c r="R45" i="1"/>
  <c r="R43" i="1"/>
  <c r="T46" i="1"/>
  <c r="U47" i="1"/>
  <c r="U44" i="1"/>
  <c r="V35" i="1"/>
  <c r="V38" i="1"/>
  <c r="V36" i="1"/>
  <c r="W45" i="1"/>
  <c r="W34" i="1"/>
  <c r="W37" i="1"/>
  <c r="W28" i="1"/>
  <c r="W42" i="1"/>
  <c r="X42" i="1"/>
  <c r="X36" i="1"/>
  <c r="X43" i="1"/>
  <c r="Y41" i="1"/>
  <c r="R40" i="1"/>
  <c r="Z30" i="13" l="1"/>
  <c r="Z60" i="13"/>
  <c r="Z31" i="13"/>
  <c r="Z34" i="13"/>
  <c r="Z36" i="13"/>
  <c r="Z32" i="13"/>
  <c r="E32" i="13" s="1"/>
  <c r="E31" i="13"/>
  <c r="Z59" i="13"/>
  <c r="Z25" i="13"/>
  <c r="E26" i="13" s="1"/>
  <c r="Z28" i="13"/>
  <c r="P65" i="13"/>
  <c r="Z65" i="13"/>
  <c r="Z63" i="13"/>
  <c r="Z55" i="13"/>
  <c r="Z62" i="13"/>
  <c r="Z54" i="13"/>
  <c r="E54" i="13" s="1"/>
  <c r="P54" i="13"/>
  <c r="Z22" i="13"/>
  <c r="Z18" i="13"/>
  <c r="Z8" i="1"/>
  <c r="Z52" i="1"/>
  <c r="Z21" i="13"/>
  <c r="P37" i="13"/>
  <c r="Z54" i="1"/>
  <c r="Z51" i="1"/>
  <c r="Z53" i="1"/>
  <c r="Z55" i="1"/>
  <c r="Z56" i="1"/>
  <c r="Z64" i="13"/>
  <c r="Z41" i="13"/>
  <c r="E41" i="13" s="1"/>
  <c r="Z56" i="13"/>
  <c r="E56" i="13" s="1"/>
  <c r="Z4" i="13"/>
  <c r="P32" i="13"/>
  <c r="Z23" i="13"/>
  <c r="Z57" i="13"/>
  <c r="Z42" i="13"/>
  <c r="E42" i="13" s="1"/>
  <c r="Z15" i="13"/>
  <c r="Z16" i="13"/>
  <c r="Z14" i="13"/>
  <c r="Z27" i="13"/>
  <c r="E27" i="13" s="1"/>
  <c r="P55" i="1"/>
  <c r="P31" i="13"/>
  <c r="Z43" i="13"/>
  <c r="E43" i="13" s="1"/>
  <c r="P21" i="13"/>
  <c r="P64" i="13"/>
  <c r="P33" i="13"/>
  <c r="P12" i="1"/>
  <c r="Z10" i="1"/>
  <c r="Z13" i="13"/>
  <c r="Z29" i="13"/>
  <c r="E30" i="13" s="1"/>
  <c r="Z37" i="13"/>
  <c r="Z40" i="13"/>
  <c r="E40" i="13" s="1"/>
  <c r="Z12" i="13"/>
  <c r="P56" i="13"/>
  <c r="P57" i="13"/>
  <c r="E28" i="13"/>
  <c r="P27" i="13"/>
  <c r="P35" i="13"/>
  <c r="Z35" i="13"/>
  <c r="E36" i="13" s="1"/>
  <c r="Z11" i="13"/>
  <c r="P39" i="13"/>
  <c r="P62" i="13"/>
  <c r="Z19" i="13"/>
  <c r="P57" i="1"/>
  <c r="Z61" i="13"/>
  <c r="Z33" i="13"/>
  <c r="Z38" i="13"/>
  <c r="E38" i="13" s="1"/>
  <c r="Z17" i="13"/>
  <c r="Z24" i="13"/>
  <c r="Z58" i="13"/>
  <c r="E60" i="13" s="1"/>
  <c r="P56" i="1"/>
  <c r="Z20" i="13"/>
  <c r="E22" i="13" s="1"/>
  <c r="P61" i="13"/>
  <c r="P54" i="1"/>
  <c r="P53" i="1"/>
  <c r="P26" i="13"/>
  <c r="P29" i="13"/>
  <c r="E39" i="13"/>
  <c r="Z49" i="1"/>
  <c r="Z10" i="13"/>
  <c r="Z38" i="1"/>
  <c r="Z44" i="1"/>
  <c r="Z41" i="1"/>
  <c r="Z3" i="13"/>
  <c r="Z8" i="13"/>
  <c r="Z47" i="1"/>
  <c r="Z7" i="13"/>
  <c r="Z9" i="13"/>
  <c r="Z6" i="13"/>
  <c r="Z5" i="13"/>
  <c r="Z35" i="1"/>
  <c r="Z45" i="1"/>
  <c r="Z50" i="1"/>
  <c r="Z42" i="1"/>
  <c r="Z48" i="1"/>
  <c r="Z34" i="1"/>
  <c r="Z39" i="1"/>
  <c r="Z36" i="1"/>
  <c r="Z40" i="1"/>
  <c r="Z46" i="1"/>
  <c r="Z32" i="1"/>
  <c r="Z37" i="1"/>
  <c r="Z43" i="1"/>
  <c r="W30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W10" i="22"/>
  <c r="W9" i="22"/>
  <c r="W8" i="22"/>
  <c r="W7" i="22"/>
  <c r="W6" i="22"/>
  <c r="W5" i="22"/>
  <c r="W4" i="22"/>
  <c r="W30" i="21"/>
  <c r="W29" i="21"/>
  <c r="W28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W8" i="21"/>
  <c r="W7" i="21"/>
  <c r="W6" i="21"/>
  <c r="W5" i="21"/>
  <c r="W4" i="21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10" i="20"/>
  <c r="W9" i="20"/>
  <c r="W8" i="20"/>
  <c r="W7" i="20"/>
  <c r="W6" i="20"/>
  <c r="W5" i="20"/>
  <c r="W4" i="20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9" i="19"/>
  <c r="W8" i="19"/>
  <c r="W7" i="19"/>
  <c r="W6" i="19"/>
  <c r="W5" i="19"/>
  <c r="W4" i="19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W7" i="17"/>
  <c r="W6" i="17"/>
  <c r="W5" i="17"/>
  <c r="W4" i="17"/>
  <c r="J11" i="26"/>
  <c r="J13" i="26"/>
  <c r="J15" i="26"/>
  <c r="J14" i="26"/>
  <c r="J12" i="26"/>
  <c r="E59" i="13" l="1"/>
  <c r="E23" i="13"/>
  <c r="E34" i="13"/>
  <c r="E63" i="13"/>
  <c r="E25" i="13"/>
  <c r="E33" i="13"/>
  <c r="E29" i="13"/>
  <c r="E35" i="13"/>
  <c r="E37" i="13"/>
  <c r="E61" i="13"/>
  <c r="G26" i="25"/>
  <c r="H26" i="25" s="1"/>
  <c r="E58" i="13"/>
  <c r="E20" i="13"/>
  <c r="E17" i="13"/>
  <c r="E54" i="1"/>
  <c r="E53" i="1"/>
  <c r="E21" i="13"/>
  <c r="E55" i="1"/>
  <c r="E41" i="1"/>
  <c r="E57" i="1"/>
  <c r="E47" i="1"/>
  <c r="E56" i="1"/>
  <c r="E49" i="1"/>
  <c r="E40" i="1"/>
  <c r="E46" i="1"/>
  <c r="E43" i="1"/>
  <c r="E48" i="1"/>
  <c r="E42" i="1"/>
  <c r="E44" i="1"/>
  <c r="E45" i="1"/>
  <c r="E35" i="1"/>
  <c r="U30" i="22"/>
  <c r="T30" i="22"/>
  <c r="U29" i="22"/>
  <c r="T29" i="22"/>
  <c r="U28" i="22"/>
  <c r="T28" i="22"/>
  <c r="U27" i="22"/>
  <c r="T27" i="22"/>
  <c r="U26" i="22"/>
  <c r="T26" i="22"/>
  <c r="U25" i="22"/>
  <c r="T25" i="22"/>
  <c r="U24" i="22"/>
  <c r="T24" i="22"/>
  <c r="U23" i="22"/>
  <c r="T23" i="22"/>
  <c r="U22" i="22"/>
  <c r="T22" i="22"/>
  <c r="U21" i="22"/>
  <c r="T21" i="22"/>
  <c r="U20" i="22"/>
  <c r="T20" i="22"/>
  <c r="U19" i="22"/>
  <c r="T19" i="22"/>
  <c r="U18" i="22"/>
  <c r="T18" i="22"/>
  <c r="U17" i="22"/>
  <c r="T17" i="22"/>
  <c r="U16" i="22"/>
  <c r="T16" i="22"/>
  <c r="U15" i="22"/>
  <c r="T15" i="22"/>
  <c r="U14" i="22"/>
  <c r="T14" i="22"/>
  <c r="U13" i="22"/>
  <c r="T13" i="22"/>
  <c r="U12" i="22"/>
  <c r="T12" i="22"/>
  <c r="U11" i="22"/>
  <c r="T11" i="22"/>
  <c r="U10" i="22"/>
  <c r="T10" i="22"/>
  <c r="U9" i="22"/>
  <c r="T9" i="22"/>
  <c r="U8" i="22"/>
  <c r="T8" i="22"/>
  <c r="U7" i="22"/>
  <c r="T7" i="22"/>
  <c r="U6" i="22"/>
  <c r="T6" i="22"/>
  <c r="U5" i="22"/>
  <c r="T5" i="22"/>
  <c r="U4" i="22"/>
  <c r="T4" i="22"/>
  <c r="U30" i="21"/>
  <c r="T30" i="21"/>
  <c r="U29" i="21"/>
  <c r="T29" i="21"/>
  <c r="U28" i="21"/>
  <c r="T28" i="21"/>
  <c r="U27" i="21"/>
  <c r="T27" i="21"/>
  <c r="U26" i="21"/>
  <c r="T26" i="21"/>
  <c r="U25" i="21"/>
  <c r="T25" i="21"/>
  <c r="U24" i="21"/>
  <c r="T24" i="21"/>
  <c r="U23" i="21"/>
  <c r="T23" i="21"/>
  <c r="U22" i="21"/>
  <c r="T22" i="21"/>
  <c r="U21" i="21"/>
  <c r="T21" i="21"/>
  <c r="U20" i="21"/>
  <c r="T20" i="21"/>
  <c r="U19" i="21"/>
  <c r="T19" i="21"/>
  <c r="U18" i="21"/>
  <c r="T18" i="21"/>
  <c r="U17" i="21"/>
  <c r="T17" i="21"/>
  <c r="U16" i="21"/>
  <c r="T16" i="21"/>
  <c r="U15" i="21"/>
  <c r="T15" i="21"/>
  <c r="U14" i="21"/>
  <c r="T14" i="21"/>
  <c r="U13" i="21"/>
  <c r="T13" i="21"/>
  <c r="U12" i="21"/>
  <c r="T12" i="21"/>
  <c r="U11" i="21"/>
  <c r="T11" i="21"/>
  <c r="U10" i="21"/>
  <c r="T10" i="21"/>
  <c r="U9" i="21"/>
  <c r="T9" i="21"/>
  <c r="U8" i="21"/>
  <c r="T8" i="21"/>
  <c r="U7" i="21"/>
  <c r="T7" i="21"/>
  <c r="U6" i="21"/>
  <c r="T6" i="21"/>
  <c r="U5" i="21"/>
  <c r="T5" i="21"/>
  <c r="U4" i="21"/>
  <c r="T4" i="21"/>
  <c r="V30" i="20"/>
  <c r="U30" i="20"/>
  <c r="T30" i="20"/>
  <c r="V29" i="20"/>
  <c r="U29" i="20"/>
  <c r="T29" i="20"/>
  <c r="V28" i="20"/>
  <c r="U28" i="20"/>
  <c r="T28" i="20"/>
  <c r="U27" i="20"/>
  <c r="T27" i="20"/>
  <c r="U26" i="20"/>
  <c r="T26" i="20"/>
  <c r="U25" i="20"/>
  <c r="T25" i="20"/>
  <c r="U24" i="20"/>
  <c r="T24" i="20"/>
  <c r="U23" i="20"/>
  <c r="T23" i="20"/>
  <c r="U22" i="20"/>
  <c r="T22" i="20"/>
  <c r="U21" i="20"/>
  <c r="T21" i="20"/>
  <c r="U20" i="20"/>
  <c r="T20" i="20"/>
  <c r="U19" i="20"/>
  <c r="T19" i="20"/>
  <c r="U18" i="20"/>
  <c r="T18" i="20"/>
  <c r="U17" i="20"/>
  <c r="T17" i="20"/>
  <c r="U16" i="20"/>
  <c r="T16" i="20"/>
  <c r="U15" i="20"/>
  <c r="T15" i="20"/>
  <c r="U14" i="20"/>
  <c r="T14" i="20"/>
  <c r="U13" i="20"/>
  <c r="T13" i="20"/>
  <c r="U12" i="20"/>
  <c r="T12" i="20"/>
  <c r="U11" i="20"/>
  <c r="T11" i="20"/>
  <c r="U10" i="20"/>
  <c r="T10" i="20"/>
  <c r="U9" i="20"/>
  <c r="T9" i="20"/>
  <c r="U8" i="20"/>
  <c r="T8" i="20"/>
  <c r="U7" i="20"/>
  <c r="T7" i="20"/>
  <c r="U6" i="20"/>
  <c r="T6" i="20"/>
  <c r="U5" i="20"/>
  <c r="T5" i="20"/>
  <c r="U4" i="20"/>
  <c r="T4" i="20"/>
  <c r="U30" i="19"/>
  <c r="T30" i="19"/>
  <c r="U29" i="19"/>
  <c r="T29" i="19"/>
  <c r="U28" i="19"/>
  <c r="T28" i="19"/>
  <c r="U27" i="19"/>
  <c r="T27" i="19"/>
  <c r="U26" i="19"/>
  <c r="T26" i="19"/>
  <c r="U25" i="19"/>
  <c r="T25" i="19"/>
  <c r="U24" i="19"/>
  <c r="T24" i="19"/>
  <c r="U23" i="19"/>
  <c r="T23" i="19"/>
  <c r="U22" i="19"/>
  <c r="T22" i="19"/>
  <c r="U21" i="19"/>
  <c r="T21" i="19"/>
  <c r="U20" i="19"/>
  <c r="T20" i="19"/>
  <c r="U19" i="19"/>
  <c r="T19" i="19"/>
  <c r="U18" i="19"/>
  <c r="T18" i="19"/>
  <c r="U17" i="19"/>
  <c r="T17" i="19"/>
  <c r="U16" i="19"/>
  <c r="T16" i="19"/>
  <c r="U15" i="19"/>
  <c r="T15" i="19"/>
  <c r="U14" i="19"/>
  <c r="T14" i="19"/>
  <c r="U13" i="19"/>
  <c r="T13" i="19"/>
  <c r="U12" i="19"/>
  <c r="T12" i="19"/>
  <c r="U11" i="19"/>
  <c r="T11" i="19"/>
  <c r="U10" i="19"/>
  <c r="T10" i="19"/>
  <c r="U9" i="19"/>
  <c r="T9" i="19"/>
  <c r="U8" i="19"/>
  <c r="T8" i="19"/>
  <c r="U7" i="19"/>
  <c r="T7" i="19"/>
  <c r="U6" i="19"/>
  <c r="T6" i="19"/>
  <c r="U5" i="19"/>
  <c r="T5" i="19"/>
  <c r="U4" i="19"/>
  <c r="T4" i="19"/>
  <c r="V30" i="17"/>
  <c r="U30" i="17"/>
  <c r="T30" i="17"/>
  <c r="U29" i="17"/>
  <c r="T29" i="17"/>
  <c r="U28" i="17"/>
  <c r="T28" i="17"/>
  <c r="U27" i="17"/>
  <c r="T27" i="17"/>
  <c r="U26" i="17"/>
  <c r="T26" i="17"/>
  <c r="U25" i="17"/>
  <c r="T25" i="17"/>
  <c r="U24" i="17"/>
  <c r="T24" i="17"/>
  <c r="U23" i="17"/>
  <c r="T23" i="17"/>
  <c r="U22" i="17"/>
  <c r="T22" i="17"/>
  <c r="U21" i="17"/>
  <c r="T21" i="17"/>
  <c r="U20" i="17"/>
  <c r="T20" i="17"/>
  <c r="U19" i="17"/>
  <c r="T19" i="17"/>
  <c r="U18" i="17"/>
  <c r="T18" i="17"/>
  <c r="U17" i="17"/>
  <c r="T17" i="17"/>
  <c r="U16" i="17"/>
  <c r="T16" i="17"/>
  <c r="U15" i="17"/>
  <c r="T15" i="17"/>
  <c r="U14" i="17"/>
  <c r="T14" i="17"/>
  <c r="U13" i="17"/>
  <c r="T13" i="17"/>
  <c r="U12" i="17"/>
  <c r="T12" i="17"/>
  <c r="U11" i="17"/>
  <c r="T11" i="17"/>
  <c r="U10" i="17"/>
  <c r="T10" i="17"/>
  <c r="U9" i="17"/>
  <c r="T9" i="17"/>
  <c r="U8" i="17"/>
  <c r="T8" i="17"/>
  <c r="U7" i="17"/>
  <c r="T7" i="17"/>
  <c r="U6" i="17"/>
  <c r="T6" i="17"/>
  <c r="U5" i="17"/>
  <c r="T5" i="17"/>
  <c r="U4" i="17"/>
  <c r="T4" i="17"/>
  <c r="S22" i="20" l="1"/>
  <c r="S26" i="20"/>
  <c r="S17" i="17"/>
  <c r="S13" i="17"/>
  <c r="S6" i="22"/>
  <c r="S8" i="22"/>
  <c r="V8" i="22" s="1"/>
  <c r="S9" i="17"/>
  <c r="S7" i="21"/>
  <c r="S6" i="21"/>
  <c r="S25" i="22"/>
  <c r="V25" i="22" s="1"/>
  <c r="S20" i="19"/>
  <c r="V20" i="19" s="1"/>
  <c r="S24" i="19"/>
  <c r="V24" i="19" s="1"/>
  <c r="S28" i="22"/>
  <c r="V28" i="22" s="1"/>
  <c r="S6" i="17"/>
  <c r="S10" i="17"/>
  <c r="S14" i="17"/>
  <c r="V14" i="17" s="1"/>
  <c r="S18" i="17"/>
  <c r="V18" i="17" s="1"/>
  <c r="S26" i="17"/>
  <c r="S30" i="17"/>
  <c r="S8" i="19"/>
  <c r="S5" i="17"/>
  <c r="S8" i="20"/>
  <c r="S12" i="20"/>
  <c r="S16" i="20"/>
  <c r="S28" i="20"/>
  <c r="S10" i="22"/>
  <c r="S14" i="22"/>
  <c r="S18" i="22"/>
  <c r="V18" i="22" s="1"/>
  <c r="S22" i="22"/>
  <c r="S26" i="22"/>
  <c r="V26" i="22" s="1"/>
  <c r="S30" i="22"/>
  <c r="V30" i="22" s="1"/>
  <c r="S11" i="17"/>
  <c r="S19" i="17"/>
  <c r="V19" i="17" s="1"/>
  <c r="S27" i="17"/>
  <c r="V27" i="17" s="1"/>
  <c r="S10" i="19"/>
  <c r="S14" i="19"/>
  <c r="V14" i="19" s="1"/>
  <c r="S18" i="19"/>
  <c r="S30" i="19"/>
  <c r="V30" i="19" s="1"/>
  <c r="S29" i="22"/>
  <c r="V29" i="22" s="1"/>
  <c r="S9" i="19"/>
  <c r="S15" i="19"/>
  <c r="V15" i="19" s="1"/>
  <c r="S9" i="20"/>
  <c r="S29" i="20"/>
  <c r="S5" i="21"/>
  <c r="S8" i="17"/>
  <c r="S19" i="20"/>
  <c r="S9" i="21"/>
  <c r="S13" i="21"/>
  <c r="S17" i="21"/>
  <c r="S21" i="21"/>
  <c r="S25" i="21"/>
  <c r="V25" i="21" s="1"/>
  <c r="S29" i="21"/>
  <c r="S5" i="22"/>
  <c r="S7" i="22"/>
  <c r="S9" i="22"/>
  <c r="S15" i="22"/>
  <c r="S19" i="22"/>
  <c r="V19" i="22" s="1"/>
  <c r="S4" i="17"/>
  <c r="S12" i="17"/>
  <c r="S21" i="17"/>
  <c r="V21" i="17" s="1"/>
  <c r="S25" i="17"/>
  <c r="V25" i="17" s="1"/>
  <c r="S25" i="19"/>
  <c r="V25" i="19" s="1"/>
  <c r="S29" i="19"/>
  <c r="V29" i="19" s="1"/>
  <c r="S10" i="20"/>
  <c r="S14" i="20"/>
  <c r="S12" i="21"/>
  <c r="S16" i="21"/>
  <c r="S20" i="21"/>
  <c r="S24" i="21"/>
  <c r="V24" i="21" s="1"/>
  <c r="S28" i="21"/>
  <c r="V28" i="21" s="1"/>
  <c r="S13" i="22"/>
  <c r="S4" i="19"/>
  <c r="S6" i="19"/>
  <c r="S7" i="19"/>
  <c r="S13" i="19"/>
  <c r="V13" i="19" s="1"/>
  <c r="S19" i="19"/>
  <c r="V19" i="19" s="1"/>
  <c r="S23" i="19"/>
  <c r="V23" i="19" s="1"/>
  <c r="S13" i="20"/>
  <c r="S18" i="20"/>
  <c r="V18" i="20" s="1"/>
  <c r="S23" i="20"/>
  <c r="V23" i="20" s="1"/>
  <c r="S16" i="17"/>
  <c r="V16" i="17" s="1"/>
  <c r="S23" i="17"/>
  <c r="V23" i="17" s="1"/>
  <c r="S29" i="17"/>
  <c r="S17" i="19"/>
  <c r="V17" i="19" s="1"/>
  <c r="S22" i="19"/>
  <c r="V22" i="19" s="1"/>
  <c r="S27" i="19"/>
  <c r="S7" i="20"/>
  <c r="S17" i="20"/>
  <c r="V17" i="20" s="1"/>
  <c r="S21" i="20"/>
  <c r="V21" i="20" s="1"/>
  <c r="S27" i="20"/>
  <c r="S4" i="21"/>
  <c r="S11" i="21"/>
  <c r="S15" i="21"/>
  <c r="S19" i="21"/>
  <c r="S23" i="21"/>
  <c r="V23" i="21" s="1"/>
  <c r="S27" i="21"/>
  <c r="V27" i="21" s="1"/>
  <c r="S4" i="22"/>
  <c r="S17" i="22"/>
  <c r="S23" i="22"/>
  <c r="V23" i="22" s="1"/>
  <c r="S22" i="17"/>
  <c r="S28" i="17"/>
  <c r="S5" i="19"/>
  <c r="S11" i="19"/>
  <c r="S21" i="19"/>
  <c r="V21" i="19" s="1"/>
  <c r="S26" i="19"/>
  <c r="S4" i="20"/>
  <c r="S11" i="20"/>
  <c r="S15" i="20"/>
  <c r="S25" i="20"/>
  <c r="V25" i="20" s="1"/>
  <c r="S30" i="20"/>
  <c r="S10" i="21"/>
  <c r="S14" i="21"/>
  <c r="S18" i="21"/>
  <c r="S22" i="21"/>
  <c r="V22" i="21" s="1"/>
  <c r="S26" i="21"/>
  <c r="V26" i="21" s="1"/>
  <c r="S30" i="21"/>
  <c r="S11" i="22"/>
  <c r="S21" i="22"/>
  <c r="S27" i="22"/>
  <c r="V27" i="22" s="1"/>
  <c r="S7" i="17"/>
  <c r="S16" i="19"/>
  <c r="V16" i="19" s="1"/>
  <c r="S28" i="19"/>
  <c r="V28" i="19" s="1"/>
  <c r="S5" i="20"/>
  <c r="S20" i="20"/>
  <c r="V20" i="20" s="1"/>
  <c r="S16" i="22"/>
  <c r="S24" i="22"/>
  <c r="V24" i="22" s="1"/>
  <c r="S15" i="17"/>
  <c r="V15" i="17" s="1"/>
  <c r="S12" i="19"/>
  <c r="V12" i="19" s="1"/>
  <c r="S6" i="20"/>
  <c r="S24" i="20"/>
  <c r="V24" i="20" s="1"/>
  <c r="S12" i="22"/>
  <c r="S20" i="22"/>
  <c r="S8" i="21"/>
  <c r="S20" i="17"/>
  <c r="V20" i="17" s="1"/>
  <c r="S24" i="17"/>
  <c r="V24" i="17" s="1"/>
  <c r="K31" i="26"/>
  <c r="K12" i="26"/>
  <c r="F15" i="26"/>
  <c r="K29" i="26"/>
  <c r="K23" i="26"/>
  <c r="K15" i="26"/>
  <c r="K21" i="26"/>
  <c r="F30" i="26"/>
  <c r="F39" i="26"/>
  <c r="F13" i="26"/>
  <c r="F35" i="26"/>
  <c r="K27" i="26"/>
  <c r="F31" i="26"/>
  <c r="F12" i="26"/>
  <c r="F37" i="26"/>
  <c r="K20" i="26"/>
  <c r="K28" i="26"/>
  <c r="K14" i="26"/>
  <c r="F38" i="26"/>
  <c r="F29" i="26"/>
  <c r="K30" i="26"/>
  <c r="F27" i="26"/>
  <c r="K13" i="26"/>
  <c r="F36" i="26"/>
  <c r="K19" i="26"/>
  <c r="K22" i="26"/>
  <c r="F11" i="26"/>
  <c r="F28" i="26"/>
  <c r="K11" i="26"/>
  <c r="F14" i="26"/>
  <c r="V6" i="22" l="1"/>
  <c r="P6" i="22" s="1"/>
  <c r="J8" i="22"/>
  <c r="V10" i="22"/>
  <c r="M10" i="22" s="1"/>
  <c r="N10" i="22" s="1"/>
  <c r="O10" i="22" s="1"/>
  <c r="V13" i="17"/>
  <c r="J13" i="17" s="1"/>
  <c r="K13" i="17" s="1"/>
  <c r="L13" i="17" s="1"/>
  <c r="V4" i="17"/>
  <c r="G4" i="17" s="1"/>
  <c r="H4" i="17" s="1"/>
  <c r="I4" i="17" s="1"/>
  <c r="V29" i="17"/>
  <c r="G29" i="17" s="1"/>
  <c r="H29" i="17" s="1"/>
  <c r="I29" i="17" s="1"/>
  <c r="V21" i="22"/>
  <c r="J21" i="22" s="1"/>
  <c r="V27" i="20"/>
  <c r="J27" i="20" s="1"/>
  <c r="K27" i="20" s="1"/>
  <c r="L27" i="20" s="1"/>
  <c r="V27" i="19"/>
  <c r="G27" i="19" s="1"/>
  <c r="H27" i="19" s="1"/>
  <c r="I27" i="19" s="1"/>
  <c r="V21" i="21"/>
  <c r="P21" i="21" s="1"/>
  <c r="V19" i="20"/>
  <c r="G19" i="20" s="1"/>
  <c r="H19" i="20" s="1"/>
  <c r="I19" i="20" s="1"/>
  <c r="V26" i="17"/>
  <c r="J26" i="17" s="1"/>
  <c r="K26" i="17" s="1"/>
  <c r="L26" i="17" s="1"/>
  <c r="V20" i="22"/>
  <c r="M20" i="22" s="1"/>
  <c r="V30" i="21"/>
  <c r="G30" i="21" s="1"/>
  <c r="V22" i="17"/>
  <c r="G22" i="17" s="1"/>
  <c r="H22" i="17" s="1"/>
  <c r="I22" i="17" s="1"/>
  <c r="V29" i="21"/>
  <c r="P29" i="21" s="1"/>
  <c r="V26" i="19"/>
  <c r="M26" i="19" s="1"/>
  <c r="V28" i="17"/>
  <c r="P28" i="17" s="1"/>
  <c r="Q28" i="17" s="1"/>
  <c r="R28" i="17" s="1"/>
  <c r="V18" i="19"/>
  <c r="P18" i="19" s="1"/>
  <c r="Q18" i="19" s="1"/>
  <c r="R18" i="19" s="1"/>
  <c r="V22" i="22"/>
  <c r="P22" i="22" s="1"/>
  <c r="V26" i="20"/>
  <c r="J26" i="20" s="1"/>
  <c r="K26" i="20" s="1"/>
  <c r="L26" i="20" s="1"/>
  <c r="K8" i="22"/>
  <c r="L8" i="22" s="1"/>
  <c r="Q6" i="22"/>
  <c r="R6" i="22" s="1"/>
  <c r="V22" i="20"/>
  <c r="P22" i="20" s="1"/>
  <c r="Q22" i="20" s="1"/>
  <c r="R22" i="20" s="1"/>
  <c r="V17" i="17"/>
  <c r="M17" i="17" s="1"/>
  <c r="N17" i="17" s="1"/>
  <c r="O17" i="17" s="1"/>
  <c r="M6" i="22"/>
  <c r="M8" i="22"/>
  <c r="M17" i="19"/>
  <c r="J17" i="19"/>
  <c r="P17" i="19"/>
  <c r="Q17" i="19" s="1"/>
  <c r="R17" i="19" s="1"/>
  <c r="G17" i="19"/>
  <c r="H17" i="19" s="1"/>
  <c r="I17" i="19" s="1"/>
  <c r="J23" i="19"/>
  <c r="K23" i="19" s="1"/>
  <c r="L23" i="19" s="1"/>
  <c r="P23" i="19"/>
  <c r="G23" i="19"/>
  <c r="H23" i="19" s="1"/>
  <c r="I23" i="19" s="1"/>
  <c r="M23" i="19"/>
  <c r="N23" i="19" s="1"/>
  <c r="O23" i="19" s="1"/>
  <c r="M15" i="19"/>
  <c r="J15" i="19"/>
  <c r="K15" i="19" s="1"/>
  <c r="L15" i="19" s="1"/>
  <c r="G15" i="19"/>
  <c r="H15" i="19" s="1"/>
  <c r="I15" i="19" s="1"/>
  <c r="P15" i="19"/>
  <c r="Q15" i="19" s="1"/>
  <c r="R15" i="19" s="1"/>
  <c r="P27" i="17"/>
  <c r="Q27" i="17" s="1"/>
  <c r="R27" i="17" s="1"/>
  <c r="G27" i="17"/>
  <c r="H27" i="17" s="1"/>
  <c r="I27" i="17" s="1"/>
  <c r="M27" i="17"/>
  <c r="N27" i="17" s="1"/>
  <c r="O27" i="17" s="1"/>
  <c r="J27" i="17"/>
  <c r="G26" i="22"/>
  <c r="M26" i="22"/>
  <c r="P26" i="22"/>
  <c r="J26" i="22"/>
  <c r="J24" i="19"/>
  <c r="K24" i="19" s="1"/>
  <c r="L24" i="19" s="1"/>
  <c r="P24" i="19"/>
  <c r="Q24" i="19" s="1"/>
  <c r="R24" i="19" s="1"/>
  <c r="G24" i="19"/>
  <c r="M24" i="19"/>
  <c r="N24" i="19" s="1"/>
  <c r="O24" i="19" s="1"/>
  <c r="M24" i="20"/>
  <c r="N24" i="20" s="1"/>
  <c r="O24" i="20" s="1"/>
  <c r="J24" i="20"/>
  <c r="P24" i="20"/>
  <c r="Q24" i="20" s="1"/>
  <c r="R24" i="20" s="1"/>
  <c r="G24" i="20"/>
  <c r="H24" i="20" s="1"/>
  <c r="I24" i="20" s="1"/>
  <c r="G24" i="22"/>
  <c r="M24" i="22"/>
  <c r="P24" i="22"/>
  <c r="J24" i="22"/>
  <c r="J28" i="19"/>
  <c r="P28" i="19"/>
  <c r="Q28" i="19" s="1"/>
  <c r="R28" i="19" s="1"/>
  <c r="G28" i="19"/>
  <c r="H28" i="19" s="1"/>
  <c r="I28" i="19" s="1"/>
  <c r="M28" i="19"/>
  <c r="N28" i="19" s="1"/>
  <c r="O28" i="19" s="1"/>
  <c r="P27" i="22"/>
  <c r="J27" i="22"/>
  <c r="G27" i="22"/>
  <c r="M27" i="22"/>
  <c r="J26" i="21"/>
  <c r="P26" i="21"/>
  <c r="G26" i="21"/>
  <c r="M26" i="21"/>
  <c r="P23" i="22"/>
  <c r="J23" i="22"/>
  <c r="G23" i="22"/>
  <c r="M23" i="22"/>
  <c r="P23" i="21"/>
  <c r="G23" i="21"/>
  <c r="M23" i="21"/>
  <c r="J23" i="21"/>
  <c r="J23" i="20"/>
  <c r="K23" i="20" s="1"/>
  <c r="L23" i="20" s="1"/>
  <c r="P23" i="20"/>
  <c r="G23" i="20"/>
  <c r="H23" i="20" s="1"/>
  <c r="I23" i="20" s="1"/>
  <c r="M23" i="20"/>
  <c r="N23" i="20" s="1"/>
  <c r="O23" i="20" s="1"/>
  <c r="M19" i="19"/>
  <c r="J19" i="19"/>
  <c r="K19" i="19" s="1"/>
  <c r="L19" i="19" s="1"/>
  <c r="P19" i="19"/>
  <c r="Q19" i="19" s="1"/>
  <c r="R19" i="19" s="1"/>
  <c r="G19" i="19"/>
  <c r="H19" i="19" s="1"/>
  <c r="I19" i="19" s="1"/>
  <c r="J24" i="21"/>
  <c r="P24" i="21"/>
  <c r="G24" i="21"/>
  <c r="M24" i="21"/>
  <c r="J25" i="17"/>
  <c r="K25" i="17" s="1"/>
  <c r="L25" i="17" s="1"/>
  <c r="P25" i="17"/>
  <c r="Q25" i="17" s="1"/>
  <c r="R25" i="17" s="1"/>
  <c r="G25" i="17"/>
  <c r="M25" i="17"/>
  <c r="N25" i="17" s="1"/>
  <c r="O25" i="17" s="1"/>
  <c r="P19" i="22"/>
  <c r="J19" i="22"/>
  <c r="G19" i="22"/>
  <c r="M19" i="22"/>
  <c r="V5" i="22"/>
  <c r="J5" i="22" s="1"/>
  <c r="J18" i="19"/>
  <c r="K18" i="19" s="1"/>
  <c r="L18" i="19" s="1"/>
  <c r="G18" i="19"/>
  <c r="H18" i="19" s="1"/>
  <c r="I18" i="19" s="1"/>
  <c r="M19" i="17"/>
  <c r="J19" i="17"/>
  <c r="K19" i="17" s="1"/>
  <c r="L19" i="17" s="1"/>
  <c r="P19" i="17"/>
  <c r="Q19" i="17" s="1"/>
  <c r="R19" i="17" s="1"/>
  <c r="G19" i="17"/>
  <c r="H19" i="17" s="1"/>
  <c r="I19" i="17" s="1"/>
  <c r="M28" i="20"/>
  <c r="N28" i="20" s="1"/>
  <c r="O28" i="20" s="1"/>
  <c r="J28" i="20"/>
  <c r="K28" i="20" s="1"/>
  <c r="L28" i="20" s="1"/>
  <c r="P28" i="20"/>
  <c r="Q28" i="20" s="1"/>
  <c r="R28" i="20" s="1"/>
  <c r="G28" i="20"/>
  <c r="H28" i="20" s="1"/>
  <c r="I28" i="20" s="1"/>
  <c r="P18" i="17"/>
  <c r="Q18" i="17" s="1"/>
  <c r="R18" i="17" s="1"/>
  <c r="J18" i="17"/>
  <c r="K18" i="17" s="1"/>
  <c r="L18" i="17" s="1"/>
  <c r="G18" i="17"/>
  <c r="H18" i="17" s="1"/>
  <c r="I18" i="17" s="1"/>
  <c r="M18" i="17"/>
  <c r="J20" i="19"/>
  <c r="K20" i="19" s="1"/>
  <c r="L20" i="19" s="1"/>
  <c r="P20" i="19"/>
  <c r="Q20" i="19" s="1"/>
  <c r="R20" i="19" s="1"/>
  <c r="G20" i="19"/>
  <c r="H20" i="19" s="1"/>
  <c r="I20" i="19" s="1"/>
  <c r="M20" i="19"/>
  <c r="G8" i="22"/>
  <c r="G6" i="22"/>
  <c r="J22" i="17"/>
  <c r="K22" i="17" s="1"/>
  <c r="L22" i="17" s="1"/>
  <c r="P27" i="21"/>
  <c r="G27" i="21"/>
  <c r="M27" i="21"/>
  <c r="J27" i="21"/>
  <c r="J28" i="21"/>
  <c r="P28" i="21"/>
  <c r="G28" i="21"/>
  <c r="M28" i="21"/>
  <c r="P25" i="19"/>
  <c r="Q25" i="19" s="1"/>
  <c r="R25" i="19" s="1"/>
  <c r="G25" i="19"/>
  <c r="H25" i="19" s="1"/>
  <c r="I25" i="19" s="1"/>
  <c r="M25" i="19"/>
  <c r="J25" i="19"/>
  <c r="K25" i="19" s="1"/>
  <c r="L25" i="19" s="1"/>
  <c r="P19" i="20"/>
  <c r="Q19" i="20" s="1"/>
  <c r="R19" i="20" s="1"/>
  <c r="M19" i="20"/>
  <c r="M30" i="19"/>
  <c r="N30" i="19" s="1"/>
  <c r="O30" i="19" s="1"/>
  <c r="J30" i="19"/>
  <c r="K30" i="19" s="1"/>
  <c r="L30" i="19" s="1"/>
  <c r="G30" i="19"/>
  <c r="P30" i="19"/>
  <c r="Q30" i="19" s="1"/>
  <c r="R30" i="19" s="1"/>
  <c r="V8" i="20"/>
  <c r="P8" i="20" s="1"/>
  <c r="Q8" i="20" s="1"/>
  <c r="R8" i="20" s="1"/>
  <c r="G24" i="17"/>
  <c r="H24" i="17" s="1"/>
  <c r="I24" i="17" s="1"/>
  <c r="M24" i="17"/>
  <c r="N24" i="17" s="1"/>
  <c r="O24" i="17" s="1"/>
  <c r="J24" i="17"/>
  <c r="K24" i="17" s="1"/>
  <c r="L24" i="17" s="1"/>
  <c r="P24" i="17"/>
  <c r="J15" i="17"/>
  <c r="K15" i="17" s="1"/>
  <c r="L15" i="17" s="1"/>
  <c r="P15" i="17"/>
  <c r="Q15" i="17" s="1"/>
  <c r="R15" i="17" s="1"/>
  <c r="G15" i="17"/>
  <c r="M15" i="17"/>
  <c r="N15" i="17" s="1"/>
  <c r="O15" i="17" s="1"/>
  <c r="J16" i="19"/>
  <c r="K16" i="19" s="1"/>
  <c r="L16" i="19" s="1"/>
  <c r="P16" i="19"/>
  <c r="G16" i="19"/>
  <c r="H16" i="19" s="1"/>
  <c r="I16" i="19" s="1"/>
  <c r="M16" i="19"/>
  <c r="P21" i="22"/>
  <c r="G21" i="22"/>
  <c r="P22" i="21"/>
  <c r="G22" i="21"/>
  <c r="J22" i="21"/>
  <c r="M22" i="21"/>
  <c r="P30" i="20"/>
  <c r="Q30" i="20" s="1"/>
  <c r="R30" i="20" s="1"/>
  <c r="G30" i="20"/>
  <c r="H30" i="20" s="1"/>
  <c r="I30" i="20" s="1"/>
  <c r="M30" i="20"/>
  <c r="N30" i="20" s="1"/>
  <c r="O30" i="20" s="1"/>
  <c r="J30" i="20"/>
  <c r="K30" i="20" s="1"/>
  <c r="L30" i="20" s="1"/>
  <c r="V4" i="20"/>
  <c r="J4" i="20" s="1"/>
  <c r="K4" i="20" s="1"/>
  <c r="L4" i="20" s="1"/>
  <c r="V5" i="19"/>
  <c r="P5" i="19" s="1"/>
  <c r="J23" i="17"/>
  <c r="P23" i="17"/>
  <c r="Q23" i="17" s="1"/>
  <c r="R23" i="17" s="1"/>
  <c r="G23" i="17"/>
  <c r="H23" i="17" s="1"/>
  <c r="I23" i="17" s="1"/>
  <c r="M23" i="17"/>
  <c r="N23" i="17" s="1"/>
  <c r="O23" i="17" s="1"/>
  <c r="M18" i="20"/>
  <c r="N18" i="20" s="1"/>
  <c r="O18" i="20" s="1"/>
  <c r="J18" i="20"/>
  <c r="K18" i="20" s="1"/>
  <c r="L18" i="20" s="1"/>
  <c r="P18" i="20"/>
  <c r="Q18" i="20" s="1"/>
  <c r="R18" i="20" s="1"/>
  <c r="G18" i="20"/>
  <c r="M13" i="19"/>
  <c r="J13" i="19"/>
  <c r="P13" i="19"/>
  <c r="Q13" i="19" s="1"/>
  <c r="R13" i="19" s="1"/>
  <c r="G13" i="19"/>
  <c r="H13" i="19" s="1"/>
  <c r="I13" i="19" s="1"/>
  <c r="P21" i="17"/>
  <c r="Q21" i="17" s="1"/>
  <c r="R21" i="17" s="1"/>
  <c r="G21" i="17"/>
  <c r="H21" i="17" s="1"/>
  <c r="I21" i="17" s="1"/>
  <c r="M21" i="17"/>
  <c r="J21" i="17"/>
  <c r="K21" i="17" s="1"/>
  <c r="L21" i="17" s="1"/>
  <c r="J29" i="20"/>
  <c r="K29" i="20" s="1"/>
  <c r="L29" i="20" s="1"/>
  <c r="P29" i="20"/>
  <c r="Q29" i="20" s="1"/>
  <c r="R29" i="20" s="1"/>
  <c r="G29" i="20"/>
  <c r="H29" i="20" s="1"/>
  <c r="I29" i="20" s="1"/>
  <c r="M29" i="20"/>
  <c r="N29" i="20" s="1"/>
  <c r="O29" i="20" s="1"/>
  <c r="P29" i="22"/>
  <c r="J29" i="22"/>
  <c r="G29" i="22"/>
  <c r="M29" i="22"/>
  <c r="J14" i="19"/>
  <c r="K14" i="19" s="1"/>
  <c r="L14" i="19" s="1"/>
  <c r="P14" i="19"/>
  <c r="G14" i="19"/>
  <c r="H14" i="19" s="1"/>
  <c r="I14" i="19" s="1"/>
  <c r="M14" i="19"/>
  <c r="G18" i="22"/>
  <c r="M18" i="22"/>
  <c r="P18" i="22"/>
  <c r="J18" i="22"/>
  <c r="V8" i="19"/>
  <c r="P8" i="19" s="1"/>
  <c r="Q8" i="19" s="1"/>
  <c r="R8" i="19" s="1"/>
  <c r="M14" i="17"/>
  <c r="P14" i="17"/>
  <c r="Q14" i="17" s="1"/>
  <c r="R14" i="17" s="1"/>
  <c r="J14" i="17"/>
  <c r="K14" i="17" s="1"/>
  <c r="L14" i="17" s="1"/>
  <c r="G14" i="17"/>
  <c r="P25" i="22"/>
  <c r="J25" i="22"/>
  <c r="G25" i="22"/>
  <c r="M25" i="22"/>
  <c r="V9" i="17"/>
  <c r="J9" i="17" s="1"/>
  <c r="K9" i="17" s="1"/>
  <c r="L9" i="17" s="1"/>
  <c r="P8" i="22"/>
  <c r="J6" i="22"/>
  <c r="K6" i="22" s="1"/>
  <c r="V8" i="21"/>
  <c r="J8" i="21" s="1"/>
  <c r="V5" i="20"/>
  <c r="G5" i="20" s="1"/>
  <c r="H5" i="20" s="1"/>
  <c r="I5" i="20" s="1"/>
  <c r="P21" i="19"/>
  <c r="Q21" i="19" s="1"/>
  <c r="R21" i="19" s="1"/>
  <c r="G21" i="19"/>
  <c r="M21" i="19"/>
  <c r="N21" i="19" s="1"/>
  <c r="O21" i="19" s="1"/>
  <c r="J21" i="19"/>
  <c r="K21" i="19" s="1"/>
  <c r="L21" i="19" s="1"/>
  <c r="J17" i="20"/>
  <c r="K17" i="20" s="1"/>
  <c r="L17" i="20" s="1"/>
  <c r="P17" i="20"/>
  <c r="Q17" i="20" s="1"/>
  <c r="R17" i="20" s="1"/>
  <c r="G17" i="20"/>
  <c r="H17" i="20" s="1"/>
  <c r="I17" i="20" s="1"/>
  <c r="M17" i="20"/>
  <c r="V7" i="22"/>
  <c r="J7" i="22" s="1"/>
  <c r="V6" i="17"/>
  <c r="G6" i="17" s="1"/>
  <c r="V6" i="21"/>
  <c r="M6" i="21" s="1"/>
  <c r="P20" i="17"/>
  <c r="J20" i="17"/>
  <c r="K20" i="17" s="1"/>
  <c r="L20" i="17" s="1"/>
  <c r="G20" i="17"/>
  <c r="H20" i="17" s="1"/>
  <c r="I20" i="17" s="1"/>
  <c r="M20" i="17"/>
  <c r="N20" i="17" s="1"/>
  <c r="O20" i="17" s="1"/>
  <c r="J12" i="19"/>
  <c r="K12" i="19" s="1"/>
  <c r="L12" i="19" s="1"/>
  <c r="P12" i="19"/>
  <c r="Q12" i="19" s="1"/>
  <c r="R12" i="19" s="1"/>
  <c r="G12" i="19"/>
  <c r="H12" i="19" s="1"/>
  <c r="I12" i="19" s="1"/>
  <c r="M12" i="19"/>
  <c r="M20" i="20"/>
  <c r="J20" i="20"/>
  <c r="K20" i="20" s="1"/>
  <c r="L20" i="20" s="1"/>
  <c r="P20" i="20"/>
  <c r="Q20" i="20" s="1"/>
  <c r="R20" i="20" s="1"/>
  <c r="G20" i="20"/>
  <c r="H20" i="20" s="1"/>
  <c r="I20" i="20" s="1"/>
  <c r="V11" i="22"/>
  <c r="J11" i="22" s="1"/>
  <c r="J25" i="20"/>
  <c r="P25" i="20"/>
  <c r="Q25" i="20" s="1"/>
  <c r="R25" i="20" s="1"/>
  <c r="G25" i="20"/>
  <c r="H25" i="20" s="1"/>
  <c r="I25" i="20" s="1"/>
  <c r="M25" i="20"/>
  <c r="N25" i="20" s="1"/>
  <c r="O25" i="20" s="1"/>
  <c r="J21" i="20"/>
  <c r="K21" i="20" s="1"/>
  <c r="L21" i="20" s="1"/>
  <c r="P21" i="20"/>
  <c r="G21" i="20"/>
  <c r="M21" i="20"/>
  <c r="N21" i="20" s="1"/>
  <c r="O21" i="20" s="1"/>
  <c r="M22" i="19"/>
  <c r="N22" i="19" s="1"/>
  <c r="O22" i="19" s="1"/>
  <c r="J22" i="19"/>
  <c r="P22" i="19"/>
  <c r="Q22" i="19" s="1"/>
  <c r="R22" i="19" s="1"/>
  <c r="G22" i="19"/>
  <c r="H22" i="19" s="1"/>
  <c r="I22" i="19" s="1"/>
  <c r="G16" i="17"/>
  <c r="H16" i="17" s="1"/>
  <c r="I16" i="17" s="1"/>
  <c r="M16" i="17"/>
  <c r="P16" i="17"/>
  <c r="Q16" i="17" s="1"/>
  <c r="R16" i="17" s="1"/>
  <c r="J16" i="17"/>
  <c r="K16" i="17" s="1"/>
  <c r="L16" i="17" s="1"/>
  <c r="P29" i="19"/>
  <c r="G29" i="19"/>
  <c r="H29" i="19" s="1"/>
  <c r="I29" i="19" s="1"/>
  <c r="M29" i="19"/>
  <c r="N29" i="19" s="1"/>
  <c r="O29" i="19" s="1"/>
  <c r="J29" i="19"/>
  <c r="K29" i="19" s="1"/>
  <c r="L29" i="19" s="1"/>
  <c r="P25" i="21"/>
  <c r="G25" i="21"/>
  <c r="M25" i="21"/>
  <c r="J25" i="21"/>
  <c r="P30" i="22"/>
  <c r="G30" i="22"/>
  <c r="H30" i="22" s="1"/>
  <c r="M30" i="22"/>
  <c r="J30" i="22"/>
  <c r="J30" i="17"/>
  <c r="K30" i="17" s="1"/>
  <c r="L30" i="17" s="1"/>
  <c r="P30" i="17"/>
  <c r="Q30" i="17" s="1"/>
  <c r="R30" i="17" s="1"/>
  <c r="G30" i="17"/>
  <c r="H30" i="17" s="1"/>
  <c r="I30" i="17" s="1"/>
  <c r="M30" i="17"/>
  <c r="N30" i="17" s="1"/>
  <c r="O30" i="17" s="1"/>
  <c r="G28" i="22"/>
  <c r="M28" i="22"/>
  <c r="P28" i="22"/>
  <c r="J28" i="22"/>
  <c r="V7" i="21"/>
  <c r="P7" i="21" s="1"/>
  <c r="V17" i="22"/>
  <c r="G17" i="22" s="1"/>
  <c r="V16" i="22"/>
  <c r="M16" i="22" s="1"/>
  <c r="V15" i="22"/>
  <c r="G15" i="22" s="1"/>
  <c r="V14" i="22"/>
  <c r="G14" i="22" s="1"/>
  <c r="V13" i="22"/>
  <c r="P13" i="22" s="1"/>
  <c r="V12" i="22"/>
  <c r="P12" i="22" s="1"/>
  <c r="Q12" i="22" s="1"/>
  <c r="R12" i="22" s="1"/>
  <c r="V20" i="21"/>
  <c r="G20" i="21" s="1"/>
  <c r="V19" i="21"/>
  <c r="G19" i="21" s="1"/>
  <c r="V18" i="21"/>
  <c r="P18" i="21" s="1"/>
  <c r="V17" i="21"/>
  <c r="P17" i="21" s="1"/>
  <c r="V16" i="20"/>
  <c r="P16" i="20" s="1"/>
  <c r="V15" i="20"/>
  <c r="P15" i="20" s="1"/>
  <c r="V14" i="20"/>
  <c r="G14" i="20" s="1"/>
  <c r="H14" i="20" s="1"/>
  <c r="I14" i="20" s="1"/>
  <c r="V13" i="20"/>
  <c r="J13" i="20" s="1"/>
  <c r="K13" i="20" s="1"/>
  <c r="L13" i="20" s="1"/>
  <c r="V12" i="20"/>
  <c r="M12" i="20" s="1"/>
  <c r="V11" i="20"/>
  <c r="P11" i="20" s="1"/>
  <c r="Q11" i="20" s="1"/>
  <c r="R11" i="20" s="1"/>
  <c r="V10" i="20"/>
  <c r="J10" i="20" s="1"/>
  <c r="K10" i="20" s="1"/>
  <c r="L10" i="20" s="1"/>
  <c r="V11" i="19"/>
  <c r="P11" i="19" s="1"/>
  <c r="Q11" i="19" s="1"/>
  <c r="R11" i="19" s="1"/>
  <c r="V10" i="19"/>
  <c r="P10" i="19" s="1"/>
  <c r="V9" i="19"/>
  <c r="J9" i="19" s="1"/>
  <c r="K9" i="19" s="1"/>
  <c r="L9" i="19" s="1"/>
  <c r="V12" i="17"/>
  <c r="J12" i="17" s="1"/>
  <c r="K12" i="17" s="1"/>
  <c r="L12" i="17" s="1"/>
  <c r="V11" i="17"/>
  <c r="P11" i="17" s="1"/>
  <c r="V10" i="17"/>
  <c r="J10" i="17" s="1"/>
  <c r="V16" i="21"/>
  <c r="M16" i="21" s="1"/>
  <c r="V15" i="21"/>
  <c r="J15" i="21" s="1"/>
  <c r="V14" i="21"/>
  <c r="P14" i="21" s="1"/>
  <c r="V13" i="21"/>
  <c r="G13" i="21" s="1"/>
  <c r="V12" i="21"/>
  <c r="G12" i="21" s="1"/>
  <c r="V11" i="21"/>
  <c r="M11" i="21" s="1"/>
  <c r="V9" i="20"/>
  <c r="M9" i="20" s="1"/>
  <c r="N9" i="20" s="1"/>
  <c r="O9" i="20" s="1"/>
  <c r="V8" i="17"/>
  <c r="P8" i="17" s="1"/>
  <c r="V7" i="17"/>
  <c r="J7" i="17" s="1"/>
  <c r="K7" i="17" s="1"/>
  <c r="L7" i="17" s="1"/>
  <c r="V9" i="22"/>
  <c r="P9" i="22" s="1"/>
  <c r="V10" i="21"/>
  <c r="P10" i="21" s="1"/>
  <c r="V9" i="21"/>
  <c r="J9" i="21" s="1"/>
  <c r="V7" i="19"/>
  <c r="J7" i="19" s="1"/>
  <c r="V6" i="19"/>
  <c r="G6" i="19" s="1"/>
  <c r="H6" i="19" s="1"/>
  <c r="I6" i="19" s="1"/>
  <c r="V5" i="17"/>
  <c r="P5" i="17" s="1"/>
  <c r="Q5" i="17" s="1"/>
  <c r="R5" i="17" s="1"/>
  <c r="V4" i="19"/>
  <c r="M4" i="19" s="1"/>
  <c r="V4" i="22"/>
  <c r="M4" i="22" s="1"/>
  <c r="V6" i="20"/>
  <c r="G6" i="20" s="1"/>
  <c r="H6" i="20" s="1"/>
  <c r="I6" i="20" s="1"/>
  <c r="V4" i="21"/>
  <c r="P4" i="21" s="1"/>
  <c r="V5" i="21"/>
  <c r="J5" i="21" s="1"/>
  <c r="V7" i="20"/>
  <c r="J7" i="20" s="1"/>
  <c r="K7" i="20" s="1"/>
  <c r="L7" i="20" s="1"/>
  <c r="J29" i="21" l="1"/>
  <c r="M21" i="22"/>
  <c r="J19" i="20"/>
  <c r="M18" i="19"/>
  <c r="P30" i="21"/>
  <c r="Q30" i="21" s="1"/>
  <c r="R30" i="21" s="1"/>
  <c r="P13" i="17"/>
  <c r="J28" i="17"/>
  <c r="K28" i="17" s="1"/>
  <c r="L28" i="17" s="1"/>
  <c r="G21" i="21"/>
  <c r="H21" i="21" s="1"/>
  <c r="I21" i="21" s="1"/>
  <c r="G13" i="17"/>
  <c r="H13" i="17" s="1"/>
  <c r="I13" i="17" s="1"/>
  <c r="M29" i="21"/>
  <c r="M27" i="20"/>
  <c r="G27" i="20"/>
  <c r="H27" i="20" s="1"/>
  <c r="I27" i="20" s="1"/>
  <c r="M26" i="17"/>
  <c r="M4" i="17"/>
  <c r="P4" i="17"/>
  <c r="Q4" i="17" s="1"/>
  <c r="R4" i="17" s="1"/>
  <c r="G29" i="21"/>
  <c r="H29" i="21" s="1"/>
  <c r="I29" i="21" s="1"/>
  <c r="P27" i="20"/>
  <c r="Q27" i="20" s="1"/>
  <c r="R27" i="20" s="1"/>
  <c r="J22" i="22"/>
  <c r="K22" i="22" s="1"/>
  <c r="L22" i="22" s="1"/>
  <c r="G26" i="17"/>
  <c r="H26" i="17" s="1"/>
  <c r="I26" i="17" s="1"/>
  <c r="M22" i="22"/>
  <c r="P26" i="17"/>
  <c r="Q26" i="17" s="1"/>
  <c r="R26" i="17" s="1"/>
  <c r="M13" i="17"/>
  <c r="N13" i="17" s="1"/>
  <c r="O13" i="17" s="1"/>
  <c r="P10" i="22"/>
  <c r="M12" i="22"/>
  <c r="N12" i="22" s="1"/>
  <c r="O12" i="22" s="1"/>
  <c r="G17" i="17"/>
  <c r="H17" i="17" s="1"/>
  <c r="I17" i="17" s="1"/>
  <c r="J12" i="22"/>
  <c r="G22" i="22"/>
  <c r="H22" i="22" s="1"/>
  <c r="I22" i="22" s="1"/>
  <c r="G10" i="22"/>
  <c r="H10" i="22" s="1"/>
  <c r="I10" i="22" s="1"/>
  <c r="G12" i="22"/>
  <c r="H12" i="22" s="1"/>
  <c r="I12" i="22" s="1"/>
  <c r="J10" i="22"/>
  <c r="K10" i="22" s="1"/>
  <c r="L10" i="22" s="1"/>
  <c r="J11" i="20"/>
  <c r="K11" i="20" s="1"/>
  <c r="L11" i="20" s="1"/>
  <c r="M11" i="20"/>
  <c r="G11" i="20"/>
  <c r="H11" i="20" s="1"/>
  <c r="I11" i="20" s="1"/>
  <c r="P22" i="17"/>
  <c r="Q22" i="17" s="1"/>
  <c r="R22" i="17" s="1"/>
  <c r="J4" i="17"/>
  <c r="K4" i="17" s="1"/>
  <c r="L4" i="17" s="1"/>
  <c r="M22" i="17"/>
  <c r="P29" i="17"/>
  <c r="Q29" i="17" s="1"/>
  <c r="R29" i="17" s="1"/>
  <c r="M28" i="17"/>
  <c r="J30" i="21"/>
  <c r="K30" i="21" s="1"/>
  <c r="L30" i="21" s="1"/>
  <c r="J29" i="17"/>
  <c r="K29" i="17" s="1"/>
  <c r="L29" i="17" s="1"/>
  <c r="J21" i="21"/>
  <c r="K21" i="21" s="1"/>
  <c r="L21" i="21" s="1"/>
  <c r="G28" i="17"/>
  <c r="H28" i="17" s="1"/>
  <c r="I28" i="17" s="1"/>
  <c r="M30" i="21"/>
  <c r="M29" i="17"/>
  <c r="M21" i="21"/>
  <c r="G20" i="22"/>
  <c r="H20" i="22" s="1"/>
  <c r="I20" i="22" s="1"/>
  <c r="G26" i="19"/>
  <c r="H26" i="19" s="1"/>
  <c r="I26" i="19" s="1"/>
  <c r="P27" i="19"/>
  <c r="Q27" i="19" s="1"/>
  <c r="R27" i="19" s="1"/>
  <c r="P26" i="19"/>
  <c r="Q26" i="19" s="1"/>
  <c r="R26" i="19" s="1"/>
  <c r="J20" i="22"/>
  <c r="K20" i="22" s="1"/>
  <c r="L20" i="22" s="1"/>
  <c r="J27" i="19"/>
  <c r="K27" i="19" s="1"/>
  <c r="L27" i="19" s="1"/>
  <c r="J26" i="19"/>
  <c r="K26" i="19" s="1"/>
  <c r="L26" i="19" s="1"/>
  <c r="P20" i="22"/>
  <c r="Q20" i="22" s="1"/>
  <c r="R20" i="22" s="1"/>
  <c r="M27" i="19"/>
  <c r="P26" i="20"/>
  <c r="Q26" i="20" s="1"/>
  <c r="R26" i="20" s="1"/>
  <c r="K34" i="22"/>
  <c r="L34" i="22" s="1"/>
  <c r="F34" i="22" s="1"/>
  <c r="G26" i="20"/>
  <c r="M26" i="20"/>
  <c r="N26" i="20" s="1"/>
  <c r="O26" i="20" s="1"/>
  <c r="J5" i="1"/>
  <c r="U11" i="1" s="1"/>
  <c r="J16" i="1"/>
  <c r="J29" i="1"/>
  <c r="N25" i="19"/>
  <c r="O25" i="19" s="1"/>
  <c r="F25" i="19" s="1"/>
  <c r="G16" i="1"/>
  <c r="G46" i="13"/>
  <c r="G10" i="13"/>
  <c r="H17" i="22"/>
  <c r="I17" i="22" s="1"/>
  <c r="N25" i="22"/>
  <c r="O25" i="22" s="1"/>
  <c r="K29" i="22"/>
  <c r="L29" i="22" s="1"/>
  <c r="N23" i="22"/>
  <c r="O23" i="22" s="1"/>
  <c r="K26" i="22"/>
  <c r="L26" i="22" s="1"/>
  <c r="Q9" i="22"/>
  <c r="R9" i="22" s="1"/>
  <c r="H14" i="22"/>
  <c r="I14" i="22" s="1"/>
  <c r="Q28" i="22"/>
  <c r="R28" i="22" s="1"/>
  <c r="N30" i="22"/>
  <c r="O30" i="22" s="1"/>
  <c r="H25" i="22"/>
  <c r="I25" i="22" s="1"/>
  <c r="H19" i="22"/>
  <c r="I19" i="22" s="1"/>
  <c r="H23" i="22"/>
  <c r="I23" i="22" s="1"/>
  <c r="H27" i="22"/>
  <c r="I27" i="22" s="1"/>
  <c r="Q24" i="22"/>
  <c r="R24" i="22" s="1"/>
  <c r="N6" i="22"/>
  <c r="O6" i="22" s="1"/>
  <c r="J22" i="20"/>
  <c r="N19" i="22"/>
  <c r="O19" i="22" s="1"/>
  <c r="H15" i="22"/>
  <c r="I15" i="22" s="1"/>
  <c r="N28" i="22"/>
  <c r="O28" i="22" s="1"/>
  <c r="K25" i="22"/>
  <c r="L25" i="22" s="1"/>
  <c r="N29" i="22"/>
  <c r="O29" i="22" s="1"/>
  <c r="H21" i="22"/>
  <c r="I21" i="22" s="1"/>
  <c r="H8" i="22"/>
  <c r="I8" i="22" s="1"/>
  <c r="Q22" i="22"/>
  <c r="R22" i="22" s="1"/>
  <c r="K23" i="22"/>
  <c r="L23" i="22" s="1"/>
  <c r="K27" i="22"/>
  <c r="L27" i="22" s="1"/>
  <c r="N26" i="22"/>
  <c r="O26" i="22" s="1"/>
  <c r="Q13" i="22"/>
  <c r="R13" i="22" s="1"/>
  <c r="K11" i="22"/>
  <c r="L11" i="22" s="1"/>
  <c r="N18" i="22"/>
  <c r="O18" i="22" s="1"/>
  <c r="Q21" i="22"/>
  <c r="R21" i="22" s="1"/>
  <c r="K24" i="22"/>
  <c r="L24" i="22" s="1"/>
  <c r="H28" i="22"/>
  <c r="I28" i="22" s="1"/>
  <c r="Q30" i="22"/>
  <c r="R30" i="22" s="1"/>
  <c r="Q18" i="22"/>
  <c r="R18" i="22" s="1"/>
  <c r="H29" i="22"/>
  <c r="I29" i="22" s="1"/>
  <c r="K21" i="22"/>
  <c r="L21" i="22" s="1"/>
  <c r="Q19" i="22"/>
  <c r="R19" i="22" s="1"/>
  <c r="Q27" i="22"/>
  <c r="R27" i="22" s="1"/>
  <c r="H24" i="22"/>
  <c r="I24" i="22" s="1"/>
  <c r="H26" i="22"/>
  <c r="I26" i="22" s="1"/>
  <c r="G4" i="22"/>
  <c r="I30" i="22"/>
  <c r="G22" i="20"/>
  <c r="H22" i="20" s="1"/>
  <c r="I22" i="20" s="1"/>
  <c r="M22" i="20"/>
  <c r="K9" i="21"/>
  <c r="L9" i="21" s="1"/>
  <c r="H12" i="21"/>
  <c r="I12" i="21" s="1"/>
  <c r="H22" i="21"/>
  <c r="I22" i="21" s="1"/>
  <c r="K28" i="21"/>
  <c r="L28" i="21" s="1"/>
  <c r="Q27" i="21"/>
  <c r="R27" i="21" s="1"/>
  <c r="K24" i="21"/>
  <c r="L24" i="21" s="1"/>
  <c r="K26" i="21"/>
  <c r="L26" i="21" s="1"/>
  <c r="Q10" i="21"/>
  <c r="R10" i="21" s="1"/>
  <c r="H13" i="21"/>
  <c r="I13" i="21" s="1"/>
  <c r="Q18" i="21"/>
  <c r="R18" i="21" s="1"/>
  <c r="K25" i="21"/>
  <c r="L25" i="21" s="1"/>
  <c r="Q22" i="21"/>
  <c r="R22" i="21" s="1"/>
  <c r="K27" i="21"/>
  <c r="L27" i="21" s="1"/>
  <c r="N24" i="21"/>
  <c r="O24" i="21" s="1"/>
  <c r="K23" i="21"/>
  <c r="L23" i="21" s="1"/>
  <c r="N26" i="21"/>
  <c r="O26" i="21" s="1"/>
  <c r="Q14" i="21"/>
  <c r="R14" i="21" s="1"/>
  <c r="H19" i="21"/>
  <c r="I19" i="21" s="1"/>
  <c r="N25" i="21"/>
  <c r="O25" i="21" s="1"/>
  <c r="H30" i="21"/>
  <c r="I30" i="21" s="1"/>
  <c r="K8" i="21"/>
  <c r="L8" i="21" s="1"/>
  <c r="Q29" i="21"/>
  <c r="R29" i="21" s="1"/>
  <c r="N22" i="21"/>
  <c r="O22" i="21" s="1"/>
  <c r="H28" i="21"/>
  <c r="I28" i="21" s="1"/>
  <c r="N27" i="21"/>
  <c r="O27" i="21" s="1"/>
  <c r="H24" i="21"/>
  <c r="I24" i="21" s="1"/>
  <c r="N23" i="21"/>
  <c r="O23" i="21" s="1"/>
  <c r="Q21" i="21"/>
  <c r="R21" i="21" s="1"/>
  <c r="K15" i="21"/>
  <c r="L15" i="21" s="1"/>
  <c r="H20" i="21"/>
  <c r="I20" i="21" s="1"/>
  <c r="H25" i="21"/>
  <c r="I25" i="21" s="1"/>
  <c r="K29" i="21"/>
  <c r="L29" i="21" s="1"/>
  <c r="Q28" i="21"/>
  <c r="R28" i="21" s="1"/>
  <c r="H23" i="21"/>
  <c r="I23" i="21" s="1"/>
  <c r="Q26" i="21"/>
  <c r="R26" i="21" s="1"/>
  <c r="N18" i="17"/>
  <c r="O18" i="17" s="1"/>
  <c r="F18" i="17" s="1"/>
  <c r="J17" i="17"/>
  <c r="P17" i="17"/>
  <c r="Q17" i="17" s="1"/>
  <c r="R17" i="17" s="1"/>
  <c r="G6" i="21"/>
  <c r="G8" i="21"/>
  <c r="M8" i="19"/>
  <c r="N8" i="19" s="1"/>
  <c r="O8" i="19" s="1"/>
  <c r="P5" i="22"/>
  <c r="M13" i="20"/>
  <c r="J6" i="21"/>
  <c r="G8" i="19"/>
  <c r="G11" i="21"/>
  <c r="P6" i="21"/>
  <c r="J8" i="19"/>
  <c r="P10" i="17"/>
  <c r="Q10" i="17" s="1"/>
  <c r="R10" i="17" s="1"/>
  <c r="P7" i="22"/>
  <c r="M8" i="21"/>
  <c r="J15" i="20"/>
  <c r="K15" i="20" s="1"/>
  <c r="L15" i="20" s="1"/>
  <c r="P9" i="20"/>
  <c r="J6" i="17"/>
  <c r="K6" i="17" s="1"/>
  <c r="L6" i="17" s="1"/>
  <c r="F28" i="20"/>
  <c r="J11" i="19"/>
  <c r="K11" i="19" s="1"/>
  <c r="L11" i="19" s="1"/>
  <c r="M7" i="21"/>
  <c r="P14" i="22"/>
  <c r="G49" i="13"/>
  <c r="M9" i="21"/>
  <c r="M12" i="17"/>
  <c r="M15" i="21"/>
  <c r="P13" i="21"/>
  <c r="P19" i="21"/>
  <c r="M5" i="19"/>
  <c r="N5" i="19" s="1"/>
  <c r="O5" i="19" s="1"/>
  <c r="M8" i="20"/>
  <c r="M9" i="19"/>
  <c r="J17" i="21"/>
  <c r="J18" i="21"/>
  <c r="G7" i="21"/>
  <c r="M14" i="22"/>
  <c r="M9" i="22"/>
  <c r="M13" i="22"/>
  <c r="J4" i="22"/>
  <c r="M7" i="22"/>
  <c r="P8" i="21"/>
  <c r="G9" i="17"/>
  <c r="J17" i="22"/>
  <c r="G5" i="19"/>
  <c r="H5" i="19" s="1"/>
  <c r="I5" i="19" s="1"/>
  <c r="P7" i="17"/>
  <c r="G8" i="20"/>
  <c r="H8" i="20" s="1"/>
  <c r="I8" i="20" s="1"/>
  <c r="P6" i="19"/>
  <c r="Q6" i="19" s="1"/>
  <c r="R6" i="19" s="1"/>
  <c r="M5" i="21"/>
  <c r="M5" i="22"/>
  <c r="J14" i="20"/>
  <c r="K14" i="20" s="1"/>
  <c r="L14" i="20" s="1"/>
  <c r="J4" i="21"/>
  <c r="G14" i="21"/>
  <c r="J8" i="20"/>
  <c r="J7" i="21"/>
  <c r="M10" i="17"/>
  <c r="M7" i="19"/>
  <c r="N7" i="19" s="1"/>
  <c r="O7" i="19" s="1"/>
  <c r="P6" i="17"/>
  <c r="Q6" i="17" s="1"/>
  <c r="R6" i="17" s="1"/>
  <c r="G7" i="22"/>
  <c r="P9" i="17"/>
  <c r="M11" i="17"/>
  <c r="G10" i="20"/>
  <c r="J5" i="19"/>
  <c r="G16" i="22"/>
  <c r="M5" i="17"/>
  <c r="G5" i="22"/>
  <c r="H18" i="22" s="1"/>
  <c r="I18" i="22" s="1"/>
  <c r="J10" i="19"/>
  <c r="G16" i="21"/>
  <c r="J15" i="22"/>
  <c r="P12" i="21"/>
  <c r="G10" i="17"/>
  <c r="H10" i="17" s="1"/>
  <c r="I10" i="17" s="1"/>
  <c r="F30" i="17"/>
  <c r="P12" i="20"/>
  <c r="Q12" i="20" s="1"/>
  <c r="R12" i="20" s="1"/>
  <c r="J14" i="22"/>
  <c r="M10" i="19"/>
  <c r="N10" i="19" s="1"/>
  <c r="O10" i="19" s="1"/>
  <c r="G9" i="20"/>
  <c r="H9" i="20" s="1"/>
  <c r="I9" i="20" s="1"/>
  <c r="M8" i="17"/>
  <c r="G9" i="21"/>
  <c r="G9" i="22"/>
  <c r="G12" i="17"/>
  <c r="P16" i="21"/>
  <c r="G13" i="22"/>
  <c r="G7" i="19"/>
  <c r="G13" i="20"/>
  <c r="G15" i="21"/>
  <c r="P4" i="22"/>
  <c r="M18" i="21"/>
  <c r="G11" i="22"/>
  <c r="M6" i="17"/>
  <c r="M5" i="20"/>
  <c r="M9" i="17"/>
  <c r="N9" i="17" s="1"/>
  <c r="O9" i="17" s="1"/>
  <c r="M16" i="20"/>
  <c r="G11" i="17"/>
  <c r="H11" i="17" s="1"/>
  <c r="I11" i="17" s="1"/>
  <c r="J13" i="21"/>
  <c r="P15" i="22"/>
  <c r="P10" i="20"/>
  <c r="Q10" i="20" s="1"/>
  <c r="R10" i="20" s="1"/>
  <c r="M20" i="21"/>
  <c r="J19" i="21"/>
  <c r="P17" i="22"/>
  <c r="G4" i="20"/>
  <c r="H4" i="20" s="1"/>
  <c r="I4" i="20" s="1"/>
  <c r="M7" i="17"/>
  <c r="J16" i="22"/>
  <c r="J6" i="20"/>
  <c r="K6" i="20" s="1"/>
  <c r="L6" i="20" s="1"/>
  <c r="J6" i="19"/>
  <c r="K6" i="19" s="1"/>
  <c r="L6" i="19" s="1"/>
  <c r="M15" i="20"/>
  <c r="G5" i="17"/>
  <c r="H5" i="17" s="1"/>
  <c r="I5" i="17" s="1"/>
  <c r="G9" i="19"/>
  <c r="H9" i="19" s="1"/>
  <c r="I9" i="19" s="1"/>
  <c r="G5" i="21"/>
  <c r="M17" i="21"/>
  <c r="M14" i="20"/>
  <c r="P4" i="19"/>
  <c r="P7" i="20"/>
  <c r="M4" i="21"/>
  <c r="M11" i="19"/>
  <c r="M10" i="21"/>
  <c r="J12" i="21"/>
  <c r="P11" i="21"/>
  <c r="J14" i="21"/>
  <c r="G12" i="20"/>
  <c r="H12" i="20" s="1"/>
  <c r="I12" i="20" s="1"/>
  <c r="J8" i="17"/>
  <c r="K8" i="17" s="1"/>
  <c r="L8" i="17" s="1"/>
  <c r="J16" i="20"/>
  <c r="K16" i="20" s="1"/>
  <c r="L16" i="20" s="1"/>
  <c r="P6" i="20"/>
  <c r="M7" i="20"/>
  <c r="J12" i="20"/>
  <c r="G10" i="19"/>
  <c r="H10" i="19" s="1"/>
  <c r="I10" i="19" s="1"/>
  <c r="J9" i="20"/>
  <c r="G8" i="17"/>
  <c r="H8" i="17" s="1"/>
  <c r="I8" i="17" s="1"/>
  <c r="P9" i="21"/>
  <c r="J9" i="22"/>
  <c r="P12" i="17"/>
  <c r="Q12" i="17" s="1"/>
  <c r="R12" i="17" s="1"/>
  <c r="J16" i="21"/>
  <c r="J13" i="22"/>
  <c r="P7" i="19"/>
  <c r="Q7" i="19" s="1"/>
  <c r="R7" i="19" s="1"/>
  <c r="P13" i="20"/>
  <c r="Q13" i="20" s="1"/>
  <c r="R13" i="20" s="1"/>
  <c r="P15" i="21"/>
  <c r="G18" i="21"/>
  <c r="P11" i="22"/>
  <c r="P5" i="20"/>
  <c r="Q5" i="20" s="1"/>
  <c r="R5" i="20" s="1"/>
  <c r="G16" i="20"/>
  <c r="H16" i="20" s="1"/>
  <c r="I16" i="20" s="1"/>
  <c r="J11" i="17"/>
  <c r="K11" i="17" s="1"/>
  <c r="L11" i="17" s="1"/>
  <c r="M13" i="21"/>
  <c r="M15" i="22"/>
  <c r="M10" i="20"/>
  <c r="P20" i="21"/>
  <c r="M19" i="21"/>
  <c r="M17" i="22"/>
  <c r="P4" i="20"/>
  <c r="Q4" i="20" s="1"/>
  <c r="R4" i="20" s="1"/>
  <c r="G7" i="17"/>
  <c r="H7" i="17" s="1"/>
  <c r="I7" i="17" s="1"/>
  <c r="P16" i="22"/>
  <c r="M6" i="20"/>
  <c r="M6" i="19"/>
  <c r="G15" i="20"/>
  <c r="H15" i="20" s="1"/>
  <c r="I15" i="20" s="1"/>
  <c r="J5" i="17"/>
  <c r="K5" i="17" s="1"/>
  <c r="L5" i="17" s="1"/>
  <c r="P9" i="19"/>
  <c r="Q9" i="19" s="1"/>
  <c r="R9" i="19" s="1"/>
  <c r="P5" i="21"/>
  <c r="G17" i="21"/>
  <c r="P14" i="20"/>
  <c r="Q14" i="20" s="1"/>
  <c r="R14" i="20" s="1"/>
  <c r="J4" i="19"/>
  <c r="K4" i="19" s="1"/>
  <c r="L4" i="19" s="1"/>
  <c r="G7" i="20"/>
  <c r="H7" i="20" s="1"/>
  <c r="I7" i="20" s="1"/>
  <c r="G4" i="21"/>
  <c r="G11" i="19"/>
  <c r="G10" i="21"/>
  <c r="M12" i="21"/>
  <c r="N12" i="21" s="1"/>
  <c r="J11" i="21"/>
  <c r="M14" i="21"/>
  <c r="M11" i="22"/>
  <c r="J5" i="20"/>
  <c r="J20" i="21"/>
  <c r="M4" i="20"/>
  <c r="G4" i="19"/>
  <c r="H4" i="19" s="1"/>
  <c r="I4" i="19" s="1"/>
  <c r="J10" i="21"/>
  <c r="J6" i="13"/>
  <c r="U11" i="13" s="1"/>
  <c r="F29" i="20"/>
  <c r="J3" i="1"/>
  <c r="U13" i="1" s="1"/>
  <c r="F30" i="20"/>
  <c r="F5" i="26"/>
  <c r="F6" i="26"/>
  <c r="F4" i="26"/>
  <c r="F3" i="26"/>
  <c r="F7" i="26"/>
  <c r="N22" i="20" l="1"/>
  <c r="O22" i="20" s="1"/>
  <c r="H21" i="20"/>
  <c r="I21" i="20" s="1"/>
  <c r="N16" i="22"/>
  <c r="O16" i="22" s="1"/>
  <c r="N15" i="22"/>
  <c r="K12" i="22"/>
  <c r="L12" i="22" s="1"/>
  <c r="F12" i="22" s="1"/>
  <c r="Q10" i="22"/>
  <c r="R10" i="22" s="1"/>
  <c r="F10" i="22" s="1"/>
  <c r="N16" i="21"/>
  <c r="O16" i="21" s="1"/>
  <c r="Q15" i="20"/>
  <c r="R15" i="20" s="1"/>
  <c r="K19" i="20"/>
  <c r="L19" i="20" s="1"/>
  <c r="K12" i="20"/>
  <c r="L12" i="20" s="1"/>
  <c r="N11" i="20"/>
  <c r="O11" i="20" s="1"/>
  <c r="F11" i="20" s="1"/>
  <c r="L18" i="1" s="1"/>
  <c r="N13" i="20"/>
  <c r="O13" i="20" s="1"/>
  <c r="Q8" i="22"/>
  <c r="R8" i="22" s="1"/>
  <c r="H6" i="22"/>
  <c r="I6" i="22" s="1"/>
  <c r="N9" i="21"/>
  <c r="O9" i="21" s="1"/>
  <c r="Q7" i="21"/>
  <c r="R7" i="21" s="1"/>
  <c r="N6" i="21"/>
  <c r="O6" i="21" s="1"/>
  <c r="H10" i="20"/>
  <c r="I10" i="20" s="1"/>
  <c r="N8" i="20"/>
  <c r="O8" i="20" s="1"/>
  <c r="N7" i="20"/>
  <c r="O7" i="20" s="1"/>
  <c r="Q9" i="20"/>
  <c r="R9" i="20" s="1"/>
  <c r="Q6" i="20"/>
  <c r="R6" i="20" s="1"/>
  <c r="N14" i="17"/>
  <c r="O14" i="17" s="1"/>
  <c r="N4" i="22"/>
  <c r="O4" i="22" s="1"/>
  <c r="N5" i="20"/>
  <c r="O5" i="20" s="1"/>
  <c r="N17" i="19"/>
  <c r="O17" i="19" s="1"/>
  <c r="H12" i="17"/>
  <c r="I12" i="17" s="1"/>
  <c r="Q8" i="17"/>
  <c r="R8" i="17" s="1"/>
  <c r="Q13" i="17"/>
  <c r="R13" i="17" s="1"/>
  <c r="F13" i="17" s="1"/>
  <c r="I45" i="13" s="1"/>
  <c r="Q11" i="17"/>
  <c r="R11" i="17" s="1"/>
  <c r="N10" i="17"/>
  <c r="O10" i="17" s="1"/>
  <c r="H9" i="17"/>
  <c r="I9" i="17" s="1"/>
  <c r="Q7" i="17"/>
  <c r="R7" i="17" s="1"/>
  <c r="N6" i="17"/>
  <c r="O6" i="17" s="1"/>
  <c r="Q16" i="19"/>
  <c r="R16" i="19" s="1"/>
  <c r="N4" i="17"/>
  <c r="O4" i="17" s="1"/>
  <c r="F4" i="17" s="1"/>
  <c r="N13" i="19"/>
  <c r="O13" i="19" s="1"/>
  <c r="N14" i="19"/>
  <c r="O14" i="19" s="1"/>
  <c r="H11" i="19"/>
  <c r="I11" i="19" s="1"/>
  <c r="K10" i="19"/>
  <c r="L10" i="19" s="1"/>
  <c r="K8" i="19"/>
  <c r="L8" i="19" s="1"/>
  <c r="H7" i="19"/>
  <c r="I7" i="19" s="1"/>
  <c r="K5" i="19"/>
  <c r="L5" i="19" s="1"/>
  <c r="Q29" i="19"/>
  <c r="R29" i="19" s="1"/>
  <c r="F29" i="19" s="1"/>
  <c r="H35" i="21"/>
  <c r="I35" i="21" s="1"/>
  <c r="F35" i="21" s="1"/>
  <c r="N26" i="19"/>
  <c r="O26" i="19" s="1"/>
  <c r="F26" i="19" s="1"/>
  <c r="K35" i="22"/>
  <c r="L35" i="22" s="1"/>
  <c r="F35" i="22" s="1"/>
  <c r="N27" i="20"/>
  <c r="O27" i="20" s="1"/>
  <c r="F27" i="20" s="1"/>
  <c r="N27" i="19"/>
  <c r="O27" i="19" s="1"/>
  <c r="F27" i="19" s="1"/>
  <c r="N29" i="17"/>
  <c r="O29" i="17" s="1"/>
  <c r="F29" i="17" s="1"/>
  <c r="I30" i="1" s="1"/>
  <c r="N28" i="17"/>
  <c r="O28" i="17" s="1"/>
  <c r="F28" i="17" s="1"/>
  <c r="K28" i="19"/>
  <c r="L28" i="19" s="1"/>
  <c r="F28" i="19" s="1"/>
  <c r="H30" i="19"/>
  <c r="I30" i="19" s="1"/>
  <c r="F30" i="19" s="1"/>
  <c r="N34" i="21"/>
  <c r="O34" i="21" s="1"/>
  <c r="F34" i="21" s="1"/>
  <c r="N36" i="21"/>
  <c r="O36" i="21" s="1"/>
  <c r="F36" i="21" s="1"/>
  <c r="N33" i="22"/>
  <c r="O33" i="22" s="1"/>
  <c r="F33" i="22" s="1"/>
  <c r="H45" i="13"/>
  <c r="H26" i="20"/>
  <c r="I26" i="20" s="1"/>
  <c r="F26" i="20" s="1"/>
  <c r="K25" i="20"/>
  <c r="L25" i="20" s="1"/>
  <c r="F25" i="20" s="1"/>
  <c r="H3" i="1"/>
  <c r="S13" i="1" s="1"/>
  <c r="K27" i="17"/>
  <c r="L27" i="17" s="1"/>
  <c r="F27" i="17" s="1"/>
  <c r="I14" i="13" s="1"/>
  <c r="H24" i="19"/>
  <c r="I24" i="19" s="1"/>
  <c r="F24" i="19" s="1"/>
  <c r="Q32" i="22"/>
  <c r="R32" i="22" s="1"/>
  <c r="F32" i="22" s="1"/>
  <c r="N51" i="13" s="1"/>
  <c r="H16" i="1"/>
  <c r="N20" i="22"/>
  <c r="O20" i="22" s="1"/>
  <c r="F20" i="22" s="1"/>
  <c r="K24" i="20"/>
  <c r="L24" i="20" s="1"/>
  <c r="F24" i="20" s="1"/>
  <c r="L10" i="13" s="1"/>
  <c r="K28" i="22"/>
  <c r="L28" i="22" s="1"/>
  <c r="F28" i="22" s="1"/>
  <c r="N12" i="13" s="1"/>
  <c r="Y12" i="13" s="1"/>
  <c r="N26" i="17"/>
  <c r="O26" i="17" s="1"/>
  <c r="F26" i="17" s="1"/>
  <c r="Q23" i="19"/>
  <c r="R23" i="19" s="1"/>
  <c r="F23" i="19" s="1"/>
  <c r="K45" i="13" s="1"/>
  <c r="J10" i="13"/>
  <c r="U9" i="13" s="1"/>
  <c r="Q16" i="22"/>
  <c r="R16" i="22" s="1"/>
  <c r="N22" i="17"/>
  <c r="O22" i="17" s="1"/>
  <c r="F22" i="17" s="1"/>
  <c r="K9" i="22"/>
  <c r="L9" i="22" s="1"/>
  <c r="N11" i="22"/>
  <c r="O11" i="22" s="1"/>
  <c r="N17" i="22"/>
  <c r="O17" i="22" s="1"/>
  <c r="Q11" i="22"/>
  <c r="R11" i="22" s="1"/>
  <c r="Q4" i="22"/>
  <c r="R4" i="22" s="1"/>
  <c r="H13" i="22"/>
  <c r="I13" i="22" s="1"/>
  <c r="K14" i="22"/>
  <c r="L14" i="22" s="1"/>
  <c r="K15" i="22"/>
  <c r="L15" i="22" s="1"/>
  <c r="K17" i="22"/>
  <c r="L17" i="22" s="1"/>
  <c r="N13" i="22"/>
  <c r="O13" i="22" s="1"/>
  <c r="Q14" i="22"/>
  <c r="R14" i="22" s="1"/>
  <c r="Q7" i="22"/>
  <c r="R7" i="22" s="1"/>
  <c r="K18" i="22"/>
  <c r="L18" i="22" s="1"/>
  <c r="F18" i="22" s="1"/>
  <c r="H15" i="1"/>
  <c r="J28" i="1"/>
  <c r="Q15" i="22"/>
  <c r="R15" i="22" s="1"/>
  <c r="H11" i="22"/>
  <c r="I11" i="22" s="1"/>
  <c r="H9" i="22"/>
  <c r="I9" i="22" s="1"/>
  <c r="N5" i="22"/>
  <c r="O5" i="22" s="1"/>
  <c r="Q24" i="17"/>
  <c r="R24" i="17" s="1"/>
  <c r="F24" i="17" s="1"/>
  <c r="K5" i="22"/>
  <c r="L5" i="22" s="1"/>
  <c r="K30" i="22"/>
  <c r="L30" i="22" s="1"/>
  <c r="F30" i="22" s="1"/>
  <c r="N8" i="22"/>
  <c r="O8" i="22" s="1"/>
  <c r="K22" i="19"/>
  <c r="L22" i="19" s="1"/>
  <c r="F22" i="19" s="1"/>
  <c r="Q29" i="22"/>
  <c r="R29" i="22" s="1"/>
  <c r="F29" i="22" s="1"/>
  <c r="N52" i="13" s="1"/>
  <c r="K13" i="22"/>
  <c r="L13" i="22" s="1"/>
  <c r="K16" i="22"/>
  <c r="L16" i="22" s="1"/>
  <c r="Q17" i="22"/>
  <c r="R17" i="22" s="1"/>
  <c r="N7" i="22"/>
  <c r="O7" i="22" s="1"/>
  <c r="N9" i="22"/>
  <c r="O9" i="22" s="1"/>
  <c r="Q23" i="22"/>
  <c r="R23" i="22" s="1"/>
  <c r="F23" i="22" s="1"/>
  <c r="Q25" i="22"/>
  <c r="R25" i="22" s="1"/>
  <c r="F25" i="22" s="1"/>
  <c r="N27" i="22"/>
  <c r="O27" i="22" s="1"/>
  <c r="F27" i="22" s="1"/>
  <c r="N28" i="1" s="1"/>
  <c r="Y28" i="1" s="1"/>
  <c r="N24" i="22"/>
  <c r="O24" i="22" s="1"/>
  <c r="F24" i="22" s="1"/>
  <c r="N22" i="22"/>
  <c r="O22" i="22" s="1"/>
  <c r="F22" i="22" s="1"/>
  <c r="Q26" i="22"/>
  <c r="R26" i="22" s="1"/>
  <c r="F26" i="22" s="1"/>
  <c r="H5" i="22"/>
  <c r="I5" i="22" s="1"/>
  <c r="H16" i="22"/>
  <c r="I16" i="22" s="1"/>
  <c r="H7" i="22"/>
  <c r="I7" i="22" s="1"/>
  <c r="K4" i="22"/>
  <c r="L4" i="22" s="1"/>
  <c r="N14" i="22"/>
  <c r="O14" i="22" s="1"/>
  <c r="Q5" i="22"/>
  <c r="R5" i="22" s="1"/>
  <c r="H4" i="22"/>
  <c r="I4" i="22" s="1"/>
  <c r="H31" i="22"/>
  <c r="I31" i="22" s="1"/>
  <c r="F31" i="22" s="1"/>
  <c r="K7" i="22"/>
  <c r="L7" i="22" s="1"/>
  <c r="K19" i="22"/>
  <c r="L19" i="22" s="1"/>
  <c r="F19" i="22" s="1"/>
  <c r="N17" i="1" s="1"/>
  <c r="N21" i="22"/>
  <c r="O21" i="22" s="1"/>
  <c r="F21" i="22" s="1"/>
  <c r="K22" i="20"/>
  <c r="L22" i="20" s="1"/>
  <c r="F22" i="20" s="1"/>
  <c r="Q23" i="20"/>
  <c r="R23" i="20" s="1"/>
  <c r="F23" i="20" s="1"/>
  <c r="L51" i="13" s="1"/>
  <c r="G7" i="1"/>
  <c r="R9" i="1" s="1"/>
  <c r="K23" i="17"/>
  <c r="L23" i="17" s="1"/>
  <c r="F23" i="17" s="1"/>
  <c r="H25" i="17"/>
  <c r="I25" i="17" s="1"/>
  <c r="F25" i="17" s="1"/>
  <c r="J3" i="13"/>
  <c r="H8" i="1"/>
  <c r="S8" i="1" s="1"/>
  <c r="Q17" i="21"/>
  <c r="R17" i="21" s="1"/>
  <c r="G30" i="1"/>
  <c r="N17" i="20"/>
  <c r="O17" i="20" s="1"/>
  <c r="F17" i="20" s="1"/>
  <c r="L31" i="1" s="1"/>
  <c r="H26" i="21"/>
  <c r="I26" i="21" s="1"/>
  <c r="F26" i="21" s="1"/>
  <c r="Q20" i="21"/>
  <c r="R20" i="21" s="1"/>
  <c r="N30" i="21"/>
  <c r="O30" i="21" s="1"/>
  <c r="F30" i="21" s="1"/>
  <c r="N21" i="17"/>
  <c r="O21" i="17" s="1"/>
  <c r="F21" i="17" s="1"/>
  <c r="I31" i="1" s="1"/>
  <c r="K10" i="21"/>
  <c r="L10" i="21" s="1"/>
  <c r="K20" i="21"/>
  <c r="L20" i="21" s="1"/>
  <c r="K11" i="21"/>
  <c r="L11" i="21" s="1"/>
  <c r="H10" i="21"/>
  <c r="I10" i="21" s="1"/>
  <c r="N13" i="21"/>
  <c r="O13" i="21" s="1"/>
  <c r="Q11" i="21"/>
  <c r="R11" i="21" s="1"/>
  <c r="N17" i="21"/>
  <c r="O17" i="21" s="1"/>
  <c r="K19" i="21"/>
  <c r="L19" i="21" s="1"/>
  <c r="O51" i="13"/>
  <c r="K7" i="21"/>
  <c r="L7" i="21" s="1"/>
  <c r="N5" i="21"/>
  <c r="O5" i="21" s="1"/>
  <c r="H7" i="21"/>
  <c r="I7" i="21" s="1"/>
  <c r="K17" i="21"/>
  <c r="L17" i="21" s="1"/>
  <c r="Q19" i="21"/>
  <c r="R19" i="21" s="1"/>
  <c r="N15" i="21"/>
  <c r="O15" i="21" s="1"/>
  <c r="N8" i="21"/>
  <c r="O8" i="21" s="1"/>
  <c r="Q6" i="21"/>
  <c r="R6" i="21" s="1"/>
  <c r="K6" i="21"/>
  <c r="L6" i="21" s="1"/>
  <c r="N19" i="17"/>
  <c r="O19" i="17" s="1"/>
  <c r="F19" i="17" s="1"/>
  <c r="N19" i="20"/>
  <c r="O19" i="20" s="1"/>
  <c r="F19" i="20" s="1"/>
  <c r="H21" i="19"/>
  <c r="I21" i="19" s="1"/>
  <c r="F21" i="19" s="1"/>
  <c r="N11" i="21"/>
  <c r="O11" i="21" s="1"/>
  <c r="Q5" i="21"/>
  <c r="R5" i="21" s="1"/>
  <c r="N19" i="21"/>
  <c r="O19" i="21" s="1"/>
  <c r="N4" i="21"/>
  <c r="O4" i="21" s="1"/>
  <c r="N33" i="21"/>
  <c r="O33" i="21" s="1"/>
  <c r="F33" i="21" s="1"/>
  <c r="M30" i="1" s="1"/>
  <c r="Q12" i="21"/>
  <c r="R12" i="21" s="1"/>
  <c r="H16" i="21"/>
  <c r="I16" i="21" s="1"/>
  <c r="K4" i="21"/>
  <c r="L4" i="21" s="1"/>
  <c r="K31" i="21"/>
  <c r="L31" i="21" s="1"/>
  <c r="F31" i="21" s="1"/>
  <c r="M12" i="13" s="1"/>
  <c r="K32" i="21"/>
  <c r="L32" i="21" s="1"/>
  <c r="F32" i="21" s="1"/>
  <c r="M6" i="13" s="1"/>
  <c r="X11" i="13" s="1"/>
  <c r="H11" i="21"/>
  <c r="I11" i="21" s="1"/>
  <c r="H6" i="21"/>
  <c r="I6" i="21" s="1"/>
  <c r="N19" i="19"/>
  <c r="O19" i="19" s="1"/>
  <c r="F19" i="19" s="1"/>
  <c r="N20" i="20"/>
  <c r="O20" i="20" s="1"/>
  <c r="F20" i="20" s="1"/>
  <c r="Q21" i="20"/>
  <c r="R21" i="20" s="1"/>
  <c r="F21" i="20" s="1"/>
  <c r="L4" i="1" s="1"/>
  <c r="K5" i="21"/>
  <c r="L5" i="21" s="1"/>
  <c r="N29" i="21"/>
  <c r="O29" i="21" s="1"/>
  <c r="F29" i="21" s="1"/>
  <c r="Q25" i="21"/>
  <c r="R25" i="21" s="1"/>
  <c r="F25" i="21" s="1"/>
  <c r="M51" i="13" s="1"/>
  <c r="N14" i="21"/>
  <c r="O14" i="21" s="1"/>
  <c r="H17" i="21"/>
  <c r="I17" i="21" s="1"/>
  <c r="Q15" i="21"/>
  <c r="R15" i="21" s="1"/>
  <c r="K16" i="21"/>
  <c r="L16" i="21" s="1"/>
  <c r="K14" i="21"/>
  <c r="L14" i="21" s="1"/>
  <c r="N10" i="21"/>
  <c r="O10" i="21" s="1"/>
  <c r="N20" i="21"/>
  <c r="O20" i="21" s="1"/>
  <c r="H15" i="21"/>
  <c r="I15" i="21" s="1"/>
  <c r="Q16" i="21"/>
  <c r="R16" i="21" s="1"/>
  <c r="K18" i="21"/>
  <c r="L18" i="21" s="1"/>
  <c r="Q13" i="21"/>
  <c r="R13" i="21" s="1"/>
  <c r="N7" i="21"/>
  <c r="O7" i="21" s="1"/>
  <c r="H8" i="21"/>
  <c r="I8" i="21" s="1"/>
  <c r="N20" i="19"/>
  <c r="O20" i="19" s="1"/>
  <c r="F20" i="19" s="1"/>
  <c r="K22" i="1" s="1"/>
  <c r="Q24" i="21"/>
  <c r="R24" i="21" s="1"/>
  <c r="F24" i="21" s="1"/>
  <c r="M50" i="13" s="1"/>
  <c r="K22" i="21"/>
  <c r="L22" i="21" s="1"/>
  <c r="F22" i="21" s="1"/>
  <c r="M14" i="13" s="1"/>
  <c r="N21" i="21"/>
  <c r="O21" i="21" s="1"/>
  <c r="F21" i="21" s="1"/>
  <c r="Q20" i="17"/>
  <c r="R20" i="17" s="1"/>
  <c r="F20" i="17" s="1"/>
  <c r="W55" i="13"/>
  <c r="H4" i="21"/>
  <c r="I4" i="21" s="1"/>
  <c r="O31" i="1"/>
  <c r="H18" i="21"/>
  <c r="I18" i="21" s="1"/>
  <c r="Q9" i="21"/>
  <c r="R9" i="21" s="1"/>
  <c r="K12" i="21"/>
  <c r="L12" i="21" s="1"/>
  <c r="H5" i="21"/>
  <c r="I5" i="21" s="1"/>
  <c r="K13" i="21"/>
  <c r="L13" i="21" s="1"/>
  <c r="N18" i="21"/>
  <c r="O18" i="21" s="1"/>
  <c r="H9" i="21"/>
  <c r="I9" i="21" s="1"/>
  <c r="H14" i="21"/>
  <c r="I14" i="21" s="1"/>
  <c r="Q8" i="21"/>
  <c r="R8" i="21" s="1"/>
  <c r="H18" i="20"/>
  <c r="I18" i="20" s="1"/>
  <c r="F18" i="20" s="1"/>
  <c r="H27" i="21"/>
  <c r="I27" i="21" s="1"/>
  <c r="F27" i="21" s="1"/>
  <c r="N28" i="21"/>
  <c r="O28" i="21" s="1"/>
  <c r="F28" i="21" s="1"/>
  <c r="Q23" i="21"/>
  <c r="R23" i="21" s="1"/>
  <c r="F23" i="21" s="1"/>
  <c r="Q4" i="21"/>
  <c r="R4" i="21" s="1"/>
  <c r="H21" i="1"/>
  <c r="G45" i="13"/>
  <c r="J30" i="1"/>
  <c r="O23" i="1"/>
  <c r="N16" i="17"/>
  <c r="O16" i="17" s="1"/>
  <c r="F16" i="17" s="1"/>
  <c r="G17" i="1"/>
  <c r="H30" i="1"/>
  <c r="J19" i="1"/>
  <c r="N18" i="19"/>
  <c r="O18" i="19" s="1"/>
  <c r="F18" i="19" s="1"/>
  <c r="H6" i="1"/>
  <c r="S10" i="1" s="1"/>
  <c r="H15" i="17"/>
  <c r="I15" i="17" s="1"/>
  <c r="F15" i="17" s="1"/>
  <c r="N15" i="19"/>
  <c r="O15" i="19" s="1"/>
  <c r="F15" i="19" s="1"/>
  <c r="K17" i="17"/>
  <c r="L17" i="17" s="1"/>
  <c r="F17" i="17" s="1"/>
  <c r="K17" i="19"/>
  <c r="L17" i="19" s="1"/>
  <c r="N16" i="19"/>
  <c r="O16" i="19" s="1"/>
  <c r="V55" i="13"/>
  <c r="E55" i="13" s="1"/>
  <c r="U50" i="1"/>
  <c r="J14" i="13"/>
  <c r="G31" i="1"/>
  <c r="G29" i="1"/>
  <c r="K13" i="19"/>
  <c r="L13" i="19" s="1"/>
  <c r="O30" i="1"/>
  <c r="O53" i="13"/>
  <c r="H14" i="17"/>
  <c r="I14" i="17" s="1"/>
  <c r="F14" i="17" s="1"/>
  <c r="I8" i="1" s="1"/>
  <c r="T8" i="1" s="1"/>
  <c r="Q14" i="19"/>
  <c r="R14" i="19" s="1"/>
  <c r="Q16" i="20"/>
  <c r="R16" i="20" s="1"/>
  <c r="G4" i="13"/>
  <c r="G12" i="13"/>
  <c r="G6" i="13"/>
  <c r="R11" i="13" s="1"/>
  <c r="N12" i="19"/>
  <c r="O12" i="19" s="1"/>
  <c r="F12" i="19" s="1"/>
  <c r="O20" i="1"/>
  <c r="Q5" i="19"/>
  <c r="R5" i="19" s="1"/>
  <c r="N5" i="17"/>
  <c r="O5" i="17" s="1"/>
  <c r="F5" i="17" s="1"/>
  <c r="N11" i="17"/>
  <c r="O11" i="17" s="1"/>
  <c r="N6" i="19"/>
  <c r="O6" i="19" s="1"/>
  <c r="F6" i="19" s="1"/>
  <c r="K21" i="1" s="1"/>
  <c r="O19" i="1"/>
  <c r="J6" i="1"/>
  <c r="U10" i="1" s="1"/>
  <c r="G23" i="1"/>
  <c r="N12" i="17"/>
  <c r="O12" i="17" s="1"/>
  <c r="F12" i="17" s="1"/>
  <c r="N4" i="20"/>
  <c r="O4" i="20" s="1"/>
  <c r="F4" i="20" s="1"/>
  <c r="H50" i="13"/>
  <c r="L6" i="22"/>
  <c r="J8" i="1"/>
  <c r="U8" i="1" s="1"/>
  <c r="N7" i="17"/>
  <c r="O7" i="17" s="1"/>
  <c r="H6" i="17"/>
  <c r="I6" i="17" s="1"/>
  <c r="K10" i="17"/>
  <c r="L10" i="17" s="1"/>
  <c r="K8" i="20"/>
  <c r="L8" i="20" s="1"/>
  <c r="H23" i="1"/>
  <c r="O45" i="13"/>
  <c r="J31" i="1"/>
  <c r="N10" i="20"/>
  <c r="O10" i="20" s="1"/>
  <c r="Q10" i="19"/>
  <c r="R10" i="19" s="1"/>
  <c r="Q4" i="19"/>
  <c r="R4" i="19" s="1"/>
  <c r="N15" i="20"/>
  <c r="O15" i="20" s="1"/>
  <c r="F15" i="20" s="1"/>
  <c r="L46" i="13" s="1"/>
  <c r="H13" i="20"/>
  <c r="I13" i="20" s="1"/>
  <c r="N9" i="19"/>
  <c r="O9" i="19" s="1"/>
  <c r="F9" i="19" s="1"/>
  <c r="K29" i="1" s="1"/>
  <c r="G21" i="1"/>
  <c r="G34" i="1"/>
  <c r="J15" i="1"/>
  <c r="H10" i="13"/>
  <c r="S9" i="13" s="1"/>
  <c r="O15" i="22"/>
  <c r="H8" i="19"/>
  <c r="I8" i="19" s="1"/>
  <c r="O49" i="13"/>
  <c r="K5" i="20"/>
  <c r="L5" i="20" s="1"/>
  <c r="J21" i="1"/>
  <c r="H6" i="13"/>
  <c r="S11" i="13" s="1"/>
  <c r="O15" i="1"/>
  <c r="K9" i="20"/>
  <c r="L9" i="20" s="1"/>
  <c r="Q7" i="20"/>
  <c r="R7" i="20" s="1"/>
  <c r="N16" i="20"/>
  <c r="O16" i="20" s="1"/>
  <c r="N8" i="17"/>
  <c r="O8" i="17" s="1"/>
  <c r="H14" i="13"/>
  <c r="N4" i="19"/>
  <c r="O4" i="19" s="1"/>
  <c r="O12" i="21"/>
  <c r="N6" i="20"/>
  <c r="O6" i="20" s="1"/>
  <c r="G28" i="1"/>
  <c r="G19" i="1"/>
  <c r="G8" i="1"/>
  <c r="R8" i="1" s="1"/>
  <c r="Q9" i="17"/>
  <c r="R9" i="17" s="1"/>
  <c r="N11" i="19"/>
  <c r="O11" i="19" s="1"/>
  <c r="N14" i="20"/>
  <c r="O14" i="20" s="1"/>
  <c r="F14" i="20" s="1"/>
  <c r="N12" i="20"/>
  <c r="O12" i="20" s="1"/>
  <c r="K7" i="19"/>
  <c r="L7" i="19" s="1"/>
  <c r="W16" i="13"/>
  <c r="E16" i="13" s="1"/>
  <c r="W64" i="13"/>
  <c r="F13" i="20" l="1"/>
  <c r="L4" i="13"/>
  <c r="L25" i="1"/>
  <c r="F12" i="20"/>
  <c r="F8" i="22"/>
  <c r="N46" i="13" s="1"/>
  <c r="N3" i="13"/>
  <c r="Y3" i="13" s="1"/>
  <c r="N6" i="13"/>
  <c r="N4" i="1"/>
  <c r="F10" i="20"/>
  <c r="N45" i="13"/>
  <c r="F6" i="22"/>
  <c r="F11" i="19"/>
  <c r="K6" i="1" s="1"/>
  <c r="V10" i="1" s="1"/>
  <c r="F5" i="19"/>
  <c r="F16" i="19"/>
  <c r="L16" i="1"/>
  <c r="L3" i="13"/>
  <c r="W3" i="13" s="1"/>
  <c r="F8" i="20"/>
  <c r="L6" i="13" s="1"/>
  <c r="W11" i="13" s="1"/>
  <c r="F7" i="20"/>
  <c r="L20" i="1" s="1"/>
  <c r="F10" i="19"/>
  <c r="F8" i="17"/>
  <c r="I48" i="13" s="1"/>
  <c r="P48" i="13" s="1"/>
  <c r="F9" i="20"/>
  <c r="L45" i="13" s="1"/>
  <c r="L3" i="1"/>
  <c r="W13" i="1" s="1"/>
  <c r="F5" i="20"/>
  <c r="L14" i="13" s="1"/>
  <c r="W14" i="13" s="1"/>
  <c r="Z52" i="13"/>
  <c r="Z53" i="13"/>
  <c r="F17" i="19"/>
  <c r="K25" i="1" s="1"/>
  <c r="P25" i="1" s="1"/>
  <c r="I6" i="1"/>
  <c r="T10" i="1" s="1"/>
  <c r="I4" i="1"/>
  <c r="T5" i="1" s="1"/>
  <c r="F9" i="17"/>
  <c r="F8" i="19"/>
  <c r="K5" i="13" s="1"/>
  <c r="F13" i="19"/>
  <c r="F7" i="19"/>
  <c r="K14" i="13" s="1"/>
  <c r="V14" i="13" s="1"/>
  <c r="F6" i="17"/>
  <c r="I17" i="1" s="1"/>
  <c r="F11" i="17"/>
  <c r="I46" i="13" s="1"/>
  <c r="F10" i="17"/>
  <c r="F7" i="17"/>
  <c r="I49" i="13" s="1"/>
  <c r="I3" i="1"/>
  <c r="T13" i="1" s="1"/>
  <c r="I5" i="1"/>
  <c r="T11" i="1" s="1"/>
  <c r="I20" i="1"/>
  <c r="F14" i="19"/>
  <c r="K20" i="1" s="1"/>
  <c r="I15" i="1"/>
  <c r="K16" i="1"/>
  <c r="K18" i="1"/>
  <c r="K33" i="1"/>
  <c r="V33" i="1" s="1"/>
  <c r="K19" i="1"/>
  <c r="K30" i="1"/>
  <c r="U24" i="1"/>
  <c r="K46" i="13"/>
  <c r="K9" i="13"/>
  <c r="V9" i="13" s="1"/>
  <c r="U23" i="1"/>
  <c r="U31" i="1"/>
  <c r="T30" i="1"/>
  <c r="T31" i="1"/>
  <c r="W30" i="1"/>
  <c r="W31" i="1"/>
  <c r="S10" i="13"/>
  <c r="S14" i="13"/>
  <c r="W10" i="13"/>
  <c r="R9" i="13"/>
  <c r="R12" i="13"/>
  <c r="X12" i="13"/>
  <c r="W8" i="13"/>
  <c r="W9" i="13"/>
  <c r="X14" i="13"/>
  <c r="V10" i="13"/>
  <c r="U10" i="13"/>
  <c r="U14" i="13"/>
  <c r="T10" i="13"/>
  <c r="T14" i="13"/>
  <c r="S53" i="13"/>
  <c r="E65" i="13"/>
  <c r="E64" i="13"/>
  <c r="R32" i="1"/>
  <c r="R34" i="1"/>
  <c r="E19" i="13"/>
  <c r="E18" i="13"/>
  <c r="U25" i="1"/>
  <c r="S15" i="1"/>
  <c r="U6" i="13"/>
  <c r="U5" i="13"/>
  <c r="K3" i="13"/>
  <c r="U8" i="13"/>
  <c r="U7" i="13"/>
  <c r="I3" i="13"/>
  <c r="T4" i="13" s="1"/>
  <c r="T7" i="1"/>
  <c r="S7" i="1"/>
  <c r="U21" i="1"/>
  <c r="U22" i="1"/>
  <c r="E57" i="13"/>
  <c r="F14" i="22"/>
  <c r="F17" i="22"/>
  <c r="N50" i="13" s="1"/>
  <c r="F4" i="22"/>
  <c r="F5" i="22"/>
  <c r="N15" i="13" s="1"/>
  <c r="Y15" i="13" s="1"/>
  <c r="F11" i="22"/>
  <c r="N7" i="1" s="1"/>
  <c r="Y9" i="1" s="1"/>
  <c r="F13" i="22"/>
  <c r="N14" i="13" s="1"/>
  <c r="Y14" i="13" s="1"/>
  <c r="F15" i="22"/>
  <c r="F7" i="22"/>
  <c r="N10" i="13" s="1"/>
  <c r="Y8" i="13" s="1"/>
  <c r="F16" i="22"/>
  <c r="N53" i="13" s="1"/>
  <c r="F9" i="22"/>
  <c r="F6" i="21"/>
  <c r="F7" i="21"/>
  <c r="L15" i="1"/>
  <c r="W15" i="1" s="1"/>
  <c r="F4" i="21"/>
  <c r="M3" i="1" s="1"/>
  <c r="X13" i="1" s="1"/>
  <c r="F18" i="21"/>
  <c r="M29" i="1" s="1"/>
  <c r="I52" i="13"/>
  <c r="T52" i="13" s="1"/>
  <c r="O26" i="1"/>
  <c r="Z33" i="1" s="1"/>
  <c r="F10" i="21"/>
  <c r="W4" i="13"/>
  <c r="J49" i="13"/>
  <c r="H52" i="13"/>
  <c r="F13" i="21"/>
  <c r="K52" i="13"/>
  <c r="V52" i="13" s="1"/>
  <c r="K4" i="13"/>
  <c r="O29" i="1"/>
  <c r="Z17" i="1" s="1"/>
  <c r="K5" i="1"/>
  <c r="V11" i="1" s="1"/>
  <c r="F17" i="21"/>
  <c r="M45" i="13" s="1"/>
  <c r="F16" i="21"/>
  <c r="M16" i="1" s="1"/>
  <c r="O7" i="1"/>
  <c r="Z9" i="1" s="1"/>
  <c r="J52" i="13"/>
  <c r="I16" i="1"/>
  <c r="S16" i="1"/>
  <c r="H31" i="1"/>
  <c r="S30" i="1" s="1"/>
  <c r="G51" i="13"/>
  <c r="R47" i="13" s="1"/>
  <c r="O3" i="1"/>
  <c r="Z13" i="1" s="1"/>
  <c r="F14" i="21"/>
  <c r="K7" i="1"/>
  <c r="J7" i="1"/>
  <c r="I29" i="1"/>
  <c r="T28" i="1" s="1"/>
  <c r="I21" i="1"/>
  <c r="J51" i="13"/>
  <c r="S8" i="13"/>
  <c r="H3" i="13"/>
  <c r="S6" i="13" s="1"/>
  <c r="J33" i="1"/>
  <c r="J53" i="13"/>
  <c r="L8" i="1"/>
  <c r="W8" i="1" s="1"/>
  <c r="T46" i="13"/>
  <c r="G52" i="13"/>
  <c r="R45" i="13" s="1"/>
  <c r="G6" i="1"/>
  <c r="R10" i="1" s="1"/>
  <c r="F12" i="21"/>
  <c r="F19" i="21"/>
  <c r="M4" i="13" s="1"/>
  <c r="L5" i="1"/>
  <c r="G15" i="1"/>
  <c r="R15" i="1" s="1"/>
  <c r="M52" i="13"/>
  <c r="X47" i="13" s="1"/>
  <c r="K31" i="1"/>
  <c r="V30" i="1" s="1"/>
  <c r="H46" i="13"/>
  <c r="S46" i="13" s="1"/>
  <c r="Z50" i="13"/>
  <c r="O46" i="13"/>
  <c r="Z47" i="13" s="1"/>
  <c r="I23" i="1"/>
  <c r="G14" i="13"/>
  <c r="H5" i="1"/>
  <c r="K32" i="1"/>
  <c r="V32" i="1" s="1"/>
  <c r="L52" i="13"/>
  <c r="W51" i="13" s="1"/>
  <c r="I19" i="1"/>
  <c r="H32" i="1"/>
  <c r="S32" i="1" s="1"/>
  <c r="G26" i="1"/>
  <c r="R22" i="1" s="1"/>
  <c r="F5" i="21"/>
  <c r="F9" i="21"/>
  <c r="M20" i="1" s="1"/>
  <c r="F8" i="21"/>
  <c r="M6" i="1" s="1"/>
  <c r="X10" i="1" s="1"/>
  <c r="J46" i="13"/>
  <c r="O5" i="1"/>
  <c r="Z11" i="1" s="1"/>
  <c r="Z21" i="1"/>
  <c r="O28" i="1"/>
  <c r="Z25" i="1" s="1"/>
  <c r="F11" i="21"/>
  <c r="M5" i="1" s="1"/>
  <c r="X11" i="1" s="1"/>
  <c r="G3" i="13"/>
  <c r="R3" i="13" s="1"/>
  <c r="F20" i="21"/>
  <c r="M53" i="13" s="1"/>
  <c r="F15" i="21"/>
  <c r="M19" i="1" s="1"/>
  <c r="G53" i="13"/>
  <c r="R53" i="13" s="1"/>
  <c r="K49" i="13"/>
  <c r="K15" i="1"/>
  <c r="H20" i="1"/>
  <c r="S21" i="1" s="1"/>
  <c r="G3" i="1"/>
  <c r="R13" i="1" s="1"/>
  <c r="L23" i="1"/>
  <c r="W27" i="1" s="1"/>
  <c r="G5" i="1"/>
  <c r="R11" i="1" s="1"/>
  <c r="N31" i="1"/>
  <c r="U19" i="1"/>
  <c r="S7" i="13"/>
  <c r="U16" i="1"/>
  <c r="T8" i="13"/>
  <c r="T6" i="13"/>
  <c r="R21" i="1"/>
  <c r="F16" i="20"/>
  <c r="L22" i="1" s="1"/>
  <c r="Y47" i="13"/>
  <c r="Y45" i="13"/>
  <c r="Y48" i="13"/>
  <c r="Z51" i="13"/>
  <c r="Z49" i="13"/>
  <c r="X6" i="13"/>
  <c r="R7" i="13"/>
  <c r="R8" i="13"/>
  <c r="S17" i="1"/>
  <c r="R25" i="1"/>
  <c r="Z23" i="1"/>
  <c r="V50" i="1"/>
  <c r="E51" i="1" s="1"/>
  <c r="R20" i="1"/>
  <c r="S5" i="1"/>
  <c r="F4" i="19"/>
  <c r="K47" i="13" s="1"/>
  <c r="U15" i="1"/>
  <c r="F6" i="20"/>
  <c r="U20" i="1"/>
  <c r="W6" i="13" l="1"/>
  <c r="N3" i="1"/>
  <c r="Y13" i="1" s="1"/>
  <c r="M18" i="1"/>
  <c r="N16" i="1"/>
  <c r="Y16" i="1" s="1"/>
  <c r="N15" i="1"/>
  <c r="Y15" i="1" s="1"/>
  <c r="N20" i="1"/>
  <c r="Y20" i="1" s="1"/>
  <c r="N22" i="1"/>
  <c r="P22" i="1" s="1"/>
  <c r="N8" i="1"/>
  <c r="Y8" i="1" s="1"/>
  <c r="N5" i="13"/>
  <c r="Y6" i="13" s="1"/>
  <c r="M3" i="13"/>
  <c r="P3" i="13" s="1"/>
  <c r="M15" i="1"/>
  <c r="M17" i="1"/>
  <c r="P6" i="13"/>
  <c r="L21" i="1"/>
  <c r="L19" i="1"/>
  <c r="N23" i="1"/>
  <c r="Y27" i="1" s="1"/>
  <c r="K3" i="1"/>
  <c r="V13" i="1" s="1"/>
  <c r="N21" i="1"/>
  <c r="Y21" i="1" s="1"/>
  <c r="P18" i="1"/>
  <c r="X52" i="13"/>
  <c r="M34" i="1"/>
  <c r="X34" i="1" s="1"/>
  <c r="M46" i="13"/>
  <c r="P46" i="13" s="1"/>
  <c r="M10" i="13"/>
  <c r="X8" i="13" s="1"/>
  <c r="M23" i="1"/>
  <c r="L17" i="1"/>
  <c r="L47" i="13"/>
  <c r="W62" i="13" s="1"/>
  <c r="E62" i="13" s="1"/>
  <c r="V7" i="1"/>
  <c r="V9" i="1"/>
  <c r="W3" i="1"/>
  <c r="W11" i="1"/>
  <c r="S4" i="1"/>
  <c r="S11" i="1"/>
  <c r="U3" i="1"/>
  <c r="U9" i="1"/>
  <c r="P4" i="1"/>
  <c r="T12" i="1"/>
  <c r="S49" i="13"/>
  <c r="S52" i="13"/>
  <c r="X53" i="13"/>
  <c r="U52" i="13"/>
  <c r="U53" i="13"/>
  <c r="Z45" i="13"/>
  <c r="N19" i="1"/>
  <c r="Y17" i="1" s="1"/>
  <c r="M21" i="1"/>
  <c r="X18" i="1" s="1"/>
  <c r="V47" i="13"/>
  <c r="V51" i="13"/>
  <c r="S18" i="1"/>
  <c r="T3" i="1"/>
  <c r="T4" i="1"/>
  <c r="V46" i="13"/>
  <c r="R24" i="1"/>
  <c r="V15" i="1"/>
  <c r="T16" i="1"/>
  <c r="V7" i="13"/>
  <c r="V8" i="13"/>
  <c r="R17" i="1"/>
  <c r="V4" i="13"/>
  <c r="X10" i="13"/>
  <c r="R23" i="1"/>
  <c r="R51" i="13"/>
  <c r="X51" i="13"/>
  <c r="U7" i="1"/>
  <c r="V24" i="13"/>
  <c r="E24" i="13" s="1"/>
  <c r="V11" i="13"/>
  <c r="P9" i="13"/>
  <c r="V48" i="13"/>
  <c r="Y30" i="1"/>
  <c r="Y31" i="1"/>
  <c r="U32" i="1"/>
  <c r="U33" i="1"/>
  <c r="T29" i="1"/>
  <c r="W20" i="1"/>
  <c r="R10" i="13"/>
  <c r="R14" i="13"/>
  <c r="T49" i="13"/>
  <c r="T51" i="13"/>
  <c r="Y53" i="13"/>
  <c r="R50" i="13"/>
  <c r="R52" i="13"/>
  <c r="Y49" i="13"/>
  <c r="Y52" i="13"/>
  <c r="S51" i="13"/>
  <c r="Z24" i="1"/>
  <c r="R28" i="1"/>
  <c r="R33" i="1"/>
  <c r="V34" i="1"/>
  <c r="V31" i="1"/>
  <c r="X17" i="1"/>
  <c r="S29" i="1"/>
  <c r="S31" i="1"/>
  <c r="P15" i="13"/>
  <c r="Y11" i="13"/>
  <c r="Z30" i="1"/>
  <c r="Z31" i="1"/>
  <c r="S19" i="1"/>
  <c r="Z6" i="1"/>
  <c r="T23" i="1"/>
  <c r="T27" i="1"/>
  <c r="U29" i="1"/>
  <c r="U30" i="1"/>
  <c r="X32" i="1"/>
  <c r="E50" i="1"/>
  <c r="Y3" i="1"/>
  <c r="R31" i="1"/>
  <c r="V29" i="1"/>
  <c r="S23" i="1"/>
  <c r="V4" i="1"/>
  <c r="Y25" i="1"/>
  <c r="Z48" i="13"/>
  <c r="S25" i="1"/>
  <c r="X50" i="13"/>
  <c r="T26" i="1"/>
  <c r="R30" i="1"/>
  <c r="W22" i="1"/>
  <c r="W26" i="1"/>
  <c r="Y26" i="1"/>
  <c r="U50" i="13"/>
  <c r="R5" i="1"/>
  <c r="R19" i="1"/>
  <c r="T17" i="1"/>
  <c r="Y7" i="1"/>
  <c r="W5" i="1"/>
  <c r="W7" i="1"/>
  <c r="U6" i="1"/>
  <c r="V19" i="1"/>
  <c r="W25" i="1"/>
  <c r="V6" i="1"/>
  <c r="Z28" i="1"/>
  <c r="Z29" i="1"/>
  <c r="T25" i="1"/>
  <c r="S22" i="1"/>
  <c r="X29" i="1"/>
  <c r="R29" i="1"/>
  <c r="Y4" i="13"/>
  <c r="V18" i="1"/>
  <c r="Z15" i="1"/>
  <c r="R18" i="1"/>
  <c r="R48" i="13"/>
  <c r="U5" i="1"/>
  <c r="R4" i="13"/>
  <c r="W6" i="1"/>
  <c r="W4" i="1"/>
  <c r="R5" i="13"/>
  <c r="Y9" i="13"/>
  <c r="V6" i="13"/>
  <c r="V5" i="13"/>
  <c r="X5" i="13"/>
  <c r="S5" i="13"/>
  <c r="R4" i="1"/>
  <c r="V5" i="1"/>
  <c r="M28" i="1"/>
  <c r="X24" i="1" s="1"/>
  <c r="X15" i="1"/>
  <c r="V17" i="1"/>
  <c r="R49" i="13"/>
  <c r="X49" i="13"/>
  <c r="T47" i="13"/>
  <c r="T48" i="13"/>
  <c r="U49" i="13"/>
  <c r="W19" i="1"/>
  <c r="T19" i="1"/>
  <c r="T15" i="1"/>
  <c r="U47" i="13"/>
  <c r="U46" i="13"/>
  <c r="Y50" i="13"/>
  <c r="Y51" i="13"/>
  <c r="Z46" i="13"/>
  <c r="U48" i="13"/>
  <c r="X48" i="13"/>
  <c r="Y7" i="13"/>
  <c r="S20" i="1"/>
  <c r="X7" i="13"/>
  <c r="S28" i="1"/>
  <c r="S27" i="1"/>
  <c r="U27" i="1"/>
  <c r="U26" i="1"/>
  <c r="W24" i="1"/>
  <c r="Z7" i="1"/>
  <c r="Z5" i="1"/>
  <c r="Y5" i="1"/>
  <c r="Y6" i="1"/>
  <c r="R7" i="1"/>
  <c r="Y46" i="13"/>
  <c r="Y10" i="13"/>
  <c r="V28" i="1"/>
  <c r="V3" i="13"/>
  <c r="S4" i="13"/>
  <c r="S24" i="1"/>
  <c r="T22" i="1"/>
  <c r="W16" i="1"/>
  <c r="X4" i="13"/>
  <c r="U4" i="1"/>
  <c r="T3" i="13"/>
  <c r="T5" i="13"/>
  <c r="T18" i="1"/>
  <c r="P32" i="1"/>
  <c r="R46" i="13"/>
  <c r="R6" i="13"/>
  <c r="T24" i="1"/>
  <c r="U51" i="13"/>
  <c r="P49" i="13"/>
  <c r="R26" i="1"/>
  <c r="P26" i="1"/>
  <c r="S3" i="13"/>
  <c r="S47" i="13"/>
  <c r="U28" i="1"/>
  <c r="P33" i="1"/>
  <c r="Z3" i="1"/>
  <c r="Z4" i="1"/>
  <c r="S6" i="1"/>
  <c r="S3" i="1"/>
  <c r="Y4" i="1"/>
  <c r="R6" i="1"/>
  <c r="R3" i="1"/>
  <c r="R16" i="1"/>
  <c r="S34" i="1"/>
  <c r="E36" i="1" s="1"/>
  <c r="S26" i="1"/>
  <c r="Z26" i="1"/>
  <c r="Z27" i="1"/>
  <c r="V16" i="1"/>
  <c r="T20" i="1"/>
  <c r="T21" i="1"/>
  <c r="R27" i="1"/>
  <c r="S45" i="13"/>
  <c r="U45" i="13"/>
  <c r="T45" i="13"/>
  <c r="V45" i="13"/>
  <c r="M7" i="1"/>
  <c r="J4" i="13"/>
  <c r="L53" i="13"/>
  <c r="F31" i="1"/>
  <c r="X16" i="1"/>
  <c r="M31" i="1"/>
  <c r="V20" i="1"/>
  <c r="K23" i="1"/>
  <c r="V26" i="1" s="1"/>
  <c r="Z16" i="1"/>
  <c r="W45" i="13"/>
  <c r="V49" i="13"/>
  <c r="V50" i="13"/>
  <c r="S50" i="13"/>
  <c r="S48" i="13"/>
  <c r="W7" i="13"/>
  <c r="W5" i="13"/>
  <c r="E52" i="1"/>
  <c r="Z22" i="1"/>
  <c r="Z20" i="1"/>
  <c r="W23" i="1"/>
  <c r="U17" i="1"/>
  <c r="U18" i="1"/>
  <c r="Z18" i="1"/>
  <c r="Z19" i="1"/>
  <c r="F23" i="1"/>
  <c r="F30" i="1"/>
  <c r="T6" i="1"/>
  <c r="F28" i="1"/>
  <c r="F14" i="13"/>
  <c r="F4" i="13"/>
  <c r="F17" i="1"/>
  <c r="F52" i="13"/>
  <c r="F45" i="13"/>
  <c r="P45" i="13" s="1"/>
  <c r="F15" i="1"/>
  <c r="F13" i="13"/>
  <c r="Q13" i="13" s="1"/>
  <c r="F21" i="1"/>
  <c r="F12" i="13"/>
  <c r="P12" i="13" s="1"/>
  <c r="F29" i="1"/>
  <c r="P29" i="1" s="1"/>
  <c r="F6" i="1"/>
  <c r="F51" i="13"/>
  <c r="P50" i="13" s="1"/>
  <c r="P16" i="1" l="1"/>
  <c r="Y23" i="1"/>
  <c r="X21" i="1"/>
  <c r="P15" i="1"/>
  <c r="X46" i="13"/>
  <c r="Y5" i="13"/>
  <c r="X3" i="13"/>
  <c r="Y19" i="1"/>
  <c r="W17" i="1"/>
  <c r="P8" i="1"/>
  <c r="Y24" i="1"/>
  <c r="P5" i="13"/>
  <c r="Y22" i="1"/>
  <c r="P21" i="1"/>
  <c r="V3" i="1"/>
  <c r="W18" i="1"/>
  <c r="W47" i="13"/>
  <c r="W21" i="1"/>
  <c r="Y18" i="1"/>
  <c r="P34" i="1"/>
  <c r="X45" i="13"/>
  <c r="P10" i="13"/>
  <c r="X9" i="13"/>
  <c r="P17" i="1"/>
  <c r="P47" i="13"/>
  <c r="P6" i="1"/>
  <c r="Q10" i="1"/>
  <c r="X3" i="1"/>
  <c r="X9" i="1"/>
  <c r="X22" i="1"/>
  <c r="W52" i="13"/>
  <c r="W53" i="13"/>
  <c r="P51" i="13"/>
  <c r="V21" i="1"/>
  <c r="X7" i="1"/>
  <c r="Q30" i="1"/>
  <c r="Q31" i="1"/>
  <c r="X31" i="1"/>
  <c r="Q6" i="13"/>
  <c r="Q14" i="13"/>
  <c r="Q28" i="1"/>
  <c r="P30" i="1"/>
  <c r="Q29" i="1"/>
  <c r="X30" i="1"/>
  <c r="P13" i="13"/>
  <c r="Q12" i="13"/>
  <c r="V27" i="1"/>
  <c r="X27" i="1"/>
  <c r="X28" i="1"/>
  <c r="E38" i="1"/>
  <c r="E37" i="1"/>
  <c r="Q26" i="1"/>
  <c r="Q27" i="1"/>
  <c r="X23" i="1"/>
  <c r="W49" i="13"/>
  <c r="W50" i="13"/>
  <c r="P14" i="13"/>
  <c r="Q5" i="13"/>
  <c r="X6" i="1"/>
  <c r="X25" i="1"/>
  <c r="X26" i="1"/>
  <c r="E34" i="1"/>
  <c r="V22" i="1"/>
  <c r="V25" i="1"/>
  <c r="P28" i="1"/>
  <c r="X5" i="1"/>
  <c r="U4" i="13"/>
  <c r="W46" i="13"/>
  <c r="W48" i="13"/>
  <c r="V24" i="1"/>
  <c r="X19" i="1"/>
  <c r="X20" i="1"/>
  <c r="F19" i="1"/>
  <c r="P19" i="1" s="1"/>
  <c r="P4" i="13"/>
  <c r="E33" i="1"/>
  <c r="V23" i="1"/>
  <c r="P31" i="1"/>
  <c r="U3" i="13"/>
  <c r="P23" i="1"/>
  <c r="X4" i="1"/>
  <c r="E32" i="1"/>
  <c r="E39" i="1"/>
  <c r="F20" i="1"/>
  <c r="P20" i="1" s="1"/>
  <c r="F5" i="1"/>
  <c r="Q11" i="1" s="1"/>
  <c r="F7" i="1"/>
  <c r="F53" i="13"/>
  <c r="F3" i="1"/>
  <c r="Q13" i="1" s="1"/>
  <c r="Q8" i="13"/>
  <c r="Q7" i="13"/>
  <c r="Q22" i="1"/>
  <c r="Q23" i="1"/>
  <c r="P7" i="1" l="1"/>
  <c r="Q9" i="1"/>
  <c r="Q53" i="13"/>
  <c r="P53" i="13"/>
  <c r="Q17" i="1"/>
  <c r="Q50" i="13"/>
  <c r="Q52" i="13"/>
  <c r="Q20" i="1"/>
  <c r="E6" i="13"/>
  <c r="E8" i="13"/>
  <c r="Q25" i="1"/>
  <c r="Q6" i="1"/>
  <c r="E12" i="1" s="1"/>
  <c r="P5" i="1"/>
  <c r="Q7" i="1"/>
  <c r="E13" i="1" s="1"/>
  <c r="P3" i="1"/>
  <c r="Q45" i="13"/>
  <c r="P52" i="13"/>
  <c r="Q3" i="1"/>
  <c r="E9" i="1" s="1"/>
  <c r="Q46" i="13"/>
  <c r="Q16" i="1"/>
  <c r="Q18" i="1"/>
  <c r="Q47" i="13"/>
  <c r="Q3" i="13"/>
  <c r="Q10" i="13"/>
  <c r="E5" i="13" s="1"/>
  <c r="Q9" i="13"/>
  <c r="E12" i="13" s="1"/>
  <c r="Q21" i="1"/>
  <c r="Q24" i="1"/>
  <c r="Q19" i="1"/>
  <c r="Q4" i="1"/>
  <c r="E10" i="1" s="1"/>
  <c r="Q5" i="1"/>
  <c r="E11" i="1" s="1"/>
  <c r="Q4" i="13"/>
  <c r="Q15" i="1"/>
  <c r="E9" i="13" l="1"/>
  <c r="E22" i="1"/>
  <c r="E23" i="1"/>
  <c r="E18" i="1"/>
  <c r="E26" i="1"/>
  <c r="E11" i="13"/>
  <c r="E4" i="1"/>
  <c r="C13" i="25" s="1"/>
  <c r="D13" i="25" s="1"/>
  <c r="E3" i="13"/>
  <c r="E7" i="13"/>
  <c r="E10" i="13"/>
  <c r="E25" i="1"/>
  <c r="E27" i="1"/>
  <c r="E24" i="1"/>
  <c r="D14" i="27"/>
  <c r="D13" i="27"/>
  <c r="D9" i="27"/>
  <c r="E5" i="1"/>
  <c r="C12" i="25" s="1"/>
  <c r="D12" i="25" s="1"/>
  <c r="E29" i="1"/>
  <c r="C21" i="25"/>
  <c r="D21" i="25" s="1"/>
  <c r="E16" i="1"/>
  <c r="E3" i="1"/>
  <c r="E20" i="1"/>
  <c r="E7" i="1"/>
  <c r="C10" i="25" s="1"/>
  <c r="D10" i="25" s="1"/>
  <c r="E15" i="1"/>
  <c r="E21" i="1"/>
  <c r="Q51" i="13"/>
  <c r="Q49" i="13"/>
  <c r="C22" i="25"/>
  <c r="D22" i="25" s="1"/>
  <c r="E4" i="13"/>
  <c r="E31" i="1"/>
  <c r="E30" i="1"/>
  <c r="E14" i="13"/>
  <c r="E13" i="13"/>
  <c r="C26" i="25" s="1"/>
  <c r="D26" i="25" s="1"/>
  <c r="E15" i="13"/>
  <c r="C25" i="25" s="1"/>
  <c r="D25" i="25" s="1"/>
  <c r="E28" i="1"/>
  <c r="E19" i="1"/>
  <c r="E17" i="1"/>
  <c r="E6" i="1"/>
  <c r="C11" i="25" s="1"/>
  <c r="D11" i="25" s="1"/>
  <c r="E8" i="1"/>
  <c r="C9" i="25" s="1"/>
  <c r="D9" i="25" s="1"/>
  <c r="Q48" i="13"/>
  <c r="E48" i="13" s="1"/>
  <c r="C19" i="25" l="1"/>
  <c r="D19" i="25" s="1"/>
  <c r="E49" i="13"/>
  <c r="E45" i="13"/>
  <c r="E47" i="13"/>
  <c r="C20" i="25"/>
  <c r="D20" i="25" s="1"/>
  <c r="G13" i="25"/>
  <c r="H13" i="25" s="1"/>
  <c r="E46" i="13"/>
  <c r="G12" i="25"/>
  <c r="H12" i="25" s="1"/>
  <c r="G11" i="25"/>
  <c r="H11" i="25" s="1"/>
  <c r="C24" i="25"/>
  <c r="D24" i="25" s="1"/>
  <c r="C4" i="25"/>
  <c r="D4" i="25" s="1"/>
  <c r="C23" i="25"/>
  <c r="D23" i="25" s="1"/>
  <c r="G6" i="25"/>
  <c r="H6" i="25" s="1"/>
  <c r="E53" i="13"/>
  <c r="C7" i="25"/>
  <c r="D7" i="25" s="1"/>
  <c r="C8" i="25"/>
  <c r="D8" i="25" s="1"/>
  <c r="G10" i="25"/>
  <c r="H10" i="25" s="1"/>
  <c r="G9" i="25"/>
  <c r="H9" i="25" s="1"/>
  <c r="G4" i="25"/>
  <c r="H4" i="25" s="1"/>
  <c r="E52" i="13"/>
  <c r="C17" i="25"/>
  <c r="D17" i="25" s="1"/>
  <c r="G7" i="25"/>
  <c r="H7" i="25" s="1"/>
  <c r="C18" i="25"/>
  <c r="D18" i="25" s="1"/>
  <c r="G8" i="25"/>
  <c r="H8" i="25" s="1"/>
  <c r="G5" i="25"/>
  <c r="H5" i="25" s="1"/>
  <c r="C5" i="25"/>
  <c r="D5" i="25" s="1"/>
  <c r="C6" i="25"/>
  <c r="D6" i="25" s="1"/>
  <c r="E51" i="13"/>
  <c r="E50" i="13"/>
  <c r="G25" i="25" l="1"/>
  <c r="H25" i="25" s="1"/>
  <c r="G24" i="25"/>
  <c r="H24" i="25" s="1"/>
  <c r="G22" i="25"/>
  <c r="H22" i="25" s="1"/>
  <c r="G19" i="25"/>
  <c r="H19" i="25" s="1"/>
  <c r="G21" i="25"/>
  <c r="H21" i="25" s="1"/>
  <c r="G18" i="25"/>
  <c r="H18" i="25" s="1"/>
  <c r="G17" i="25"/>
  <c r="H17" i="25" s="1"/>
  <c r="G20" i="25"/>
  <c r="H20" i="25" s="1"/>
  <c r="G23" i="25"/>
  <c r="H23" i="25" s="1"/>
</calcChain>
</file>

<file path=xl/sharedStrings.xml><?xml version="1.0" encoding="utf-8"?>
<sst xmlns="http://schemas.openxmlformats.org/spreadsheetml/2006/main" count="958" uniqueCount="160">
  <si>
    <t>Total</t>
  </si>
  <si>
    <t>Points</t>
  </si>
  <si>
    <t>Jane Spink</t>
  </si>
  <si>
    <t>Mark Raine</t>
  </si>
  <si>
    <t>Marie Walker</t>
  </si>
  <si>
    <t>David Walker</t>
  </si>
  <si>
    <t>Abbie Walker</t>
  </si>
  <si>
    <t>David Bentley</t>
  </si>
  <si>
    <t>Declan Munnelly</t>
  </si>
  <si>
    <t>Matthew Walker</t>
  </si>
  <si>
    <t>Raymond Carmichael</t>
  </si>
  <si>
    <t>Lisa Darby</t>
  </si>
  <si>
    <t>Time</t>
  </si>
  <si>
    <t>Position</t>
  </si>
  <si>
    <t>Rosie Warnett</t>
  </si>
  <si>
    <t>Sam Rudd</t>
  </si>
  <si>
    <t>Emma Featherstone</t>
  </si>
  <si>
    <t>Stuart Park</t>
  </si>
  <si>
    <t>Pete King</t>
  </si>
  <si>
    <t>Ciaran Lines</t>
  </si>
  <si>
    <t>Paul Weir</t>
  </si>
  <si>
    <t>Chris Lines</t>
  </si>
  <si>
    <t>Gary Thwaites</t>
  </si>
  <si>
    <t>Blaine Huntington</t>
  </si>
  <si>
    <t>Ian Hedley</t>
  </si>
  <si>
    <t>Tracy Henderson</t>
  </si>
  <si>
    <t>Justin Cox</t>
  </si>
  <si>
    <t>Mil Walton</t>
  </si>
  <si>
    <t>John Haycock</t>
  </si>
  <si>
    <t>Date</t>
  </si>
  <si>
    <t>Person</t>
  </si>
  <si>
    <t>Gary Forster</t>
  </si>
  <si>
    <t>Byron Walker</t>
  </si>
  <si>
    <t>Gary Auston</t>
  </si>
  <si>
    <t>Ben Smale</t>
  </si>
  <si>
    <t>Sean Haycock</t>
  </si>
  <si>
    <t>Anna Haycock</t>
  </si>
  <si>
    <t>Abie Hearmon</t>
  </si>
  <si>
    <t>Matthew Cooke</t>
  </si>
  <si>
    <t>Andrew Featherstone</t>
  </si>
  <si>
    <t>Jonathan Wallace</t>
  </si>
  <si>
    <t>Chris Walton</t>
  </si>
  <si>
    <t>Roger Whitehill</t>
  </si>
  <si>
    <t>Daniel Avery-McAleese</t>
  </si>
  <si>
    <t>Ian Blakemore</t>
  </si>
  <si>
    <t>Simon Cavey</t>
  </si>
  <si>
    <t>John Crosby</t>
  </si>
  <si>
    <t>Richard Fearnside</t>
  </si>
  <si>
    <t>George Hampson</t>
  </si>
  <si>
    <t>Gary Hetherington</t>
  </si>
  <si>
    <t>Geoff Hill</t>
  </si>
  <si>
    <t>Michael Pyle</t>
  </si>
  <si>
    <t>Roger Roebuck</t>
  </si>
  <si>
    <t>John Scurr</t>
  </si>
  <si>
    <t>Robert Spink</t>
  </si>
  <si>
    <t>Ian Spencer</t>
  </si>
  <si>
    <t>Christine Hearmon</t>
  </si>
  <si>
    <t>David Round</t>
  </si>
  <si>
    <t>Mark Chapman</t>
  </si>
  <si>
    <t>Paul Frame</t>
  </si>
  <si>
    <t>Nicky Blackett</t>
  </si>
  <si>
    <t>Georgina Letts</t>
  </si>
  <si>
    <t>Helen Godfrey</t>
  </si>
  <si>
    <t>Mike Leakey</t>
  </si>
  <si>
    <t>Paul Lee</t>
  </si>
  <si>
    <t>Helen Parsons</t>
  </si>
  <si>
    <t>Matt Barratt</t>
  </si>
  <si>
    <t>David Coxon</t>
  </si>
  <si>
    <t>Stephen Foreman</t>
  </si>
  <si>
    <t>Thomas Hearmon</t>
  </si>
  <si>
    <t>Andrew Malcolm</t>
  </si>
  <si>
    <t>Robbie Till</t>
  </si>
  <si>
    <t>Paula Warwick</t>
  </si>
  <si>
    <t>Michael Wood</t>
  </si>
  <si>
    <t>Sue Dobson</t>
  </si>
  <si>
    <t>Graham Darby</t>
  </si>
  <si>
    <t>Helen Frame</t>
  </si>
  <si>
    <t>Clair Walker</t>
  </si>
  <si>
    <t>Bethany Raine</t>
  </si>
  <si>
    <t>Tracy Foreman</t>
  </si>
  <si>
    <t>Frances Barlow</t>
  </si>
  <si>
    <t>Elizabeth Bayles</t>
  </si>
  <si>
    <t>Andrew Corfield</t>
  </si>
  <si>
    <t>Amanda Edge</t>
  </si>
  <si>
    <t>Antony Edwards</t>
  </si>
  <si>
    <t>Tracy Glaister</t>
  </si>
  <si>
    <t>Ellen Guest</t>
  </si>
  <si>
    <t>Alda Hummelinck</t>
  </si>
  <si>
    <t>lynsey middler</t>
  </si>
  <si>
    <t>Dot Morris</t>
  </si>
  <si>
    <t>Sam Morrison</t>
  </si>
  <si>
    <t>Emily Robertshaw</t>
  </si>
  <si>
    <t>Jenny Walker</t>
  </si>
  <si>
    <t>Karen Killingley</t>
  </si>
  <si>
    <t>Phil Houghton</t>
  </si>
  <si>
    <t>Jayne Spencer</t>
  </si>
  <si>
    <t>Pascaline Boulanger</t>
  </si>
  <si>
    <t>Jennifer Chaytor</t>
  </si>
  <si>
    <t>Katherine Crosby</t>
  </si>
  <si>
    <t>Sarah Duell</t>
  </si>
  <si>
    <t>Paula Hassan</t>
  </si>
  <si>
    <t>Richard Hearmon</t>
  </si>
  <si>
    <t>Alison Horton</t>
  </si>
  <si>
    <t>Barry Johnson</t>
  </si>
  <si>
    <t>Angela Magnusson</t>
  </si>
  <si>
    <t>Emily Park</t>
  </si>
  <si>
    <t>Vivienne Parsons</t>
  </si>
  <si>
    <t>Janette Savage</t>
  </si>
  <si>
    <t>David Sawyer</t>
  </si>
  <si>
    <t>Susan Smith</t>
  </si>
  <si>
    <t>Susan Wallace</t>
  </si>
  <si>
    <t>Faye Uphill</t>
  </si>
  <si>
    <t>John Marshall</t>
  </si>
  <si>
    <t>Gordon Smith</t>
  </si>
  <si>
    <t>Anne Gladwin</t>
  </si>
  <si>
    <t>Charlotte Wood</t>
  </si>
  <si>
    <t>Joanne Avery</t>
  </si>
  <si>
    <t>Jonnie Nisbet</t>
  </si>
  <si>
    <t>Lisa Martin</t>
  </si>
  <si>
    <t>Division</t>
  </si>
  <si>
    <t>Division 1</t>
  </si>
  <si>
    <t>Division 2</t>
  </si>
  <si>
    <t>Division?</t>
  </si>
  <si>
    <t>Victoria Fawcett</t>
  </si>
  <si>
    <t>M</t>
  </si>
  <si>
    <t>F</t>
  </si>
  <si>
    <t>Gender</t>
  </si>
  <si>
    <t>Male</t>
  </si>
  <si>
    <t>Female</t>
  </si>
  <si>
    <t>Female Division 1</t>
  </si>
  <si>
    <t>Female Division 2</t>
  </si>
  <si>
    <t>Male Division 1</t>
  </si>
  <si>
    <t>Male Division 2</t>
  </si>
  <si>
    <t>Runs</t>
  </si>
  <si>
    <t>Repeats</t>
  </si>
  <si>
    <t>Repeat Runs</t>
  </si>
  <si>
    <t>Runners</t>
  </si>
  <si>
    <t>Total Runners</t>
  </si>
  <si>
    <t>Total Runs</t>
  </si>
  <si>
    <t>Miles</t>
  </si>
  <si>
    <t>Total Distance</t>
  </si>
  <si>
    <t>Completed 7</t>
  </si>
  <si>
    <t>Completed 10</t>
  </si>
  <si>
    <t>WPL</t>
  </si>
  <si>
    <t>Sedgefield Circular</t>
  </si>
  <si>
    <t>Coxhoe GW circular</t>
  </si>
  <si>
    <t>Coxhoe GW circ</t>
  </si>
  <si>
    <t>Colin Gandy</t>
  </si>
  <si>
    <t>old</t>
  </si>
  <si>
    <t>Callum Darby</t>
  </si>
  <si>
    <t>Karen Hoskins</t>
  </si>
  <si>
    <t>Coxhoe GW Circ</t>
  </si>
  <si>
    <t>Coxhoe Fields</t>
  </si>
  <si>
    <t>Sedgefield 4</t>
  </si>
  <si>
    <t>Walkway and Fishburn</t>
  </si>
  <si>
    <t>Mad Mile</t>
  </si>
  <si>
    <t>Wynyard</t>
  </si>
  <si>
    <t>Balls to Bridge</t>
  </si>
  <si>
    <t>Hett</t>
  </si>
  <si>
    <t>Walkway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</si>
</sst>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5" fillId="0" borderId="0" xfId="0" applyFont="1"/>
    <xf numFmtId="0" fontId="0" fillId="2" borderId="0" xfId="0" applyFill="1"/>
    <xf numFmtId="0" fontId="3" fillId="2" borderId="0" xfId="0" applyFont="1" applyFill="1"/>
    <xf numFmtId="0" fontId="7" fillId="2" borderId="0" xfId="0" applyFont="1" applyFill="1"/>
    <xf numFmtId="0" fontId="1" fillId="0" borderId="1" xfId="0" applyFont="1" applyBorder="1"/>
    <xf numFmtId="0" fontId="5" fillId="2" borderId="0" xfId="0" applyFont="1" applyFill="1"/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7" fillId="0" borderId="0" xfId="0" applyFont="1" applyFill="1" applyBorder="1"/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/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 wrapText="1"/>
    </xf>
    <xf numFmtId="0" fontId="4" fillId="0" borderId="2" xfId="0" applyFont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NumberFormat="1" applyFont="1" applyFill="1" applyBorder="1"/>
    <xf numFmtId="0" fontId="0" fillId="0" borderId="2" xfId="0" applyNumberFormat="1" applyFill="1" applyBorder="1"/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Border="1"/>
    <xf numFmtId="0" fontId="0" fillId="4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56"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Grand Prix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Report!$C$4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Report!$D$3:$M$3</c:f>
              <c:strCache>
                <c:ptCount val="10"/>
                <c:pt idx="0">
                  <c:v>WPL</c:v>
                </c:pt>
                <c:pt idx="1">
                  <c:v>Sedgefield Circular</c:v>
                </c:pt>
                <c:pt idx="2">
                  <c:v>Coxhoe GW Circ</c:v>
                </c:pt>
                <c:pt idx="3">
                  <c:v>Coxhoe Fields</c:v>
                </c:pt>
                <c:pt idx="4">
                  <c:v>Sedgefield 4</c:v>
                </c:pt>
                <c:pt idx="5">
                  <c:v>Walkway and Fishburn</c:v>
                </c:pt>
                <c:pt idx="6">
                  <c:v>Balls to Bridge</c:v>
                </c:pt>
                <c:pt idx="7">
                  <c:v>Hett</c:v>
                </c:pt>
                <c:pt idx="8">
                  <c:v>Wynyard</c:v>
                </c:pt>
                <c:pt idx="9">
                  <c:v>Mad Mile</c:v>
                </c:pt>
              </c:strCache>
            </c:strRef>
          </c:cat>
          <c:val>
            <c:numRef>
              <c:f>Report!$D$4:$M$4</c:f>
              <c:numCache>
                <c:formatCode>General</c:formatCode>
                <c:ptCount val="10"/>
                <c:pt idx="0">
                  <c:v>32</c:v>
                </c:pt>
                <c:pt idx="1">
                  <c:v>29</c:v>
                </c:pt>
                <c:pt idx="2">
                  <c:v>26</c:v>
                </c:pt>
                <c:pt idx="3">
                  <c:v>12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</c:numCache>
            </c:numRef>
          </c:val>
        </c:ser>
        <c:ser>
          <c:idx val="1"/>
          <c:order val="1"/>
          <c:tx>
            <c:strRef>
              <c:f>Report!$C$6</c:f>
              <c:strCache>
                <c:ptCount val="1"/>
                <c:pt idx="0">
                  <c:v>Runners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Report!$D$6:$M$6</c:f>
              <c:numCache>
                <c:formatCode>General</c:formatCode>
                <c:ptCount val="10"/>
                <c:pt idx="0">
                  <c:v>24</c:v>
                </c:pt>
                <c:pt idx="1">
                  <c:v>22</c:v>
                </c:pt>
                <c:pt idx="2">
                  <c:v>23</c:v>
                </c:pt>
                <c:pt idx="3">
                  <c:v>12</c:v>
                </c:pt>
                <c:pt idx="4">
                  <c:v>18</c:v>
                </c:pt>
                <c:pt idx="5">
                  <c:v>15</c:v>
                </c:pt>
                <c:pt idx="6">
                  <c:v>17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030744"/>
        <c:axId val="178032312"/>
      </c:barChart>
      <c:catAx>
        <c:axId val="17803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32312"/>
        <c:crosses val="autoZero"/>
        <c:auto val="1"/>
        <c:lblAlgn val="ctr"/>
        <c:lblOffset val="100"/>
        <c:noMultiLvlLbl val="0"/>
      </c:catAx>
      <c:valAx>
        <c:axId val="17803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3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8</xdr:row>
      <xdr:rowOff>14286</xdr:rowOff>
    </xdr:from>
    <xdr:to>
      <xdr:col>17</xdr:col>
      <xdr:colOff>428625</xdr:colOff>
      <xdr:row>32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4"/>
  <sheetViews>
    <sheetView workbookViewId="0">
      <selection activeCell="N7" sqref="N7"/>
    </sheetView>
  </sheetViews>
  <sheetFormatPr defaultRowHeight="15" x14ac:dyDescent="0.25"/>
  <cols>
    <col min="3" max="3" width="13.5703125" bestFit="1" customWidth="1"/>
    <col min="4" max="4" width="10.5703125" customWidth="1"/>
  </cols>
  <sheetData>
    <row r="3" spans="3:13" ht="45" x14ac:dyDescent="0.25">
      <c r="D3" s="46" t="s">
        <v>143</v>
      </c>
      <c r="E3" s="46" t="s">
        <v>144</v>
      </c>
      <c r="F3" s="46" t="s">
        <v>151</v>
      </c>
      <c r="G3" s="46" t="s">
        <v>152</v>
      </c>
      <c r="H3" s="46" t="s">
        <v>153</v>
      </c>
      <c r="I3" s="46" t="s">
        <v>154</v>
      </c>
      <c r="J3" s="27" t="s">
        <v>157</v>
      </c>
      <c r="K3" s="27" t="s">
        <v>158</v>
      </c>
      <c r="L3" s="27" t="s">
        <v>156</v>
      </c>
      <c r="M3" s="27" t="s">
        <v>155</v>
      </c>
    </row>
    <row r="4" spans="3:13" x14ac:dyDescent="0.25">
      <c r="C4" s="47" t="s">
        <v>133</v>
      </c>
      <c r="D4" s="35">
        <f ca="1">INDIRECT("'"&amp;$D$3&amp;"'!"&amp;"B2")</f>
        <v>32</v>
      </c>
      <c r="E4" s="35">
        <f ca="1">INDIRECT("'"&amp;$E$3&amp;"'!"&amp;"B2")</f>
        <v>29</v>
      </c>
      <c r="F4" s="35">
        <f ca="1">INDIRECT("'"&amp;$F$3&amp;"'!"&amp;"B2")</f>
        <v>26</v>
      </c>
      <c r="G4" s="35">
        <f ca="1">INDIRECT("'"&amp;$G$3&amp;"'!"&amp;"B2")</f>
        <v>12</v>
      </c>
      <c r="H4" s="35">
        <f ca="1">INDIRECT("'"&amp;$H$3&amp;"'!"&amp;"B2")</f>
        <v>19</v>
      </c>
      <c r="I4" s="35">
        <f ca="1">INDIRECT("'"&amp;$I$3&amp;"'!"&amp;"B2")</f>
        <v>17</v>
      </c>
      <c r="J4" s="35">
        <f ca="1">INDIRECT("'"&amp;$J$3&amp;"'!"&amp;"B2")</f>
        <v>19</v>
      </c>
      <c r="K4" s="35">
        <f ca="1">INDIRECT("'"&amp;$K$3&amp;"'!"&amp;"B2")</f>
        <v>15</v>
      </c>
      <c r="L4" s="35">
        <f ca="1">INDIRECT("'"&amp;$L$3&amp;"'!"&amp;"B2")</f>
        <v>16</v>
      </c>
      <c r="M4" s="35">
        <f ca="1">INDIRECT("'"&amp;$M$3&amp;"'!"&amp;"B2")</f>
        <v>18</v>
      </c>
    </row>
    <row r="5" spans="3:13" x14ac:dyDescent="0.25">
      <c r="C5" s="47" t="s">
        <v>135</v>
      </c>
      <c r="D5" s="35">
        <f ca="1">INDIRECT("'"&amp;$D$3&amp;"'!"&amp;"B1")</f>
        <v>8</v>
      </c>
      <c r="E5" s="35">
        <f ca="1">INDIRECT("'"&amp;$E$3&amp;"'!"&amp;"B1")</f>
        <v>7</v>
      </c>
      <c r="F5" s="35">
        <f ca="1">INDIRECT("'"&amp;$F$3&amp;"'!"&amp;"B1")</f>
        <v>3</v>
      </c>
      <c r="G5" s="35">
        <f ca="1">INDIRECT("'"&amp;$G$3&amp;"'!"&amp;"B1")</f>
        <v>0</v>
      </c>
      <c r="H5" s="35">
        <f ca="1">INDIRECT("'"&amp;$H$3&amp;"'!"&amp;"B1")</f>
        <v>1</v>
      </c>
      <c r="I5" s="35">
        <f ca="1">INDIRECT("'"&amp;$I$3&amp;"'!"&amp;"B1")</f>
        <v>2</v>
      </c>
      <c r="J5" s="35">
        <f ca="1">INDIRECT("'"&amp;$J$3&amp;"'!"&amp;"B1")</f>
        <v>2</v>
      </c>
      <c r="K5" s="35">
        <f ca="1">INDIRECT("'"&amp;$K$3&amp;"'!"&amp;"B1")</f>
        <v>3</v>
      </c>
      <c r="L5" s="35">
        <f ca="1">INDIRECT("'"&amp;$L$3&amp;"'!"&amp;"B1")</f>
        <v>2</v>
      </c>
      <c r="M5" s="35">
        <f ca="1">INDIRECT("'"&amp;$M$3&amp;"'!"&amp;"B1")</f>
        <v>0</v>
      </c>
    </row>
    <row r="6" spans="3:13" x14ac:dyDescent="0.25">
      <c r="C6" s="47" t="s">
        <v>136</v>
      </c>
      <c r="D6" s="35">
        <f ca="1">D4-D5</f>
        <v>24</v>
      </c>
      <c r="E6" s="35">
        <f t="shared" ref="E6:M6" ca="1" si="0">E4-E5</f>
        <v>22</v>
      </c>
      <c r="F6" s="35">
        <f t="shared" ca="1" si="0"/>
        <v>23</v>
      </c>
      <c r="G6" s="35">
        <f t="shared" ca="1" si="0"/>
        <v>12</v>
      </c>
      <c r="H6" s="35">
        <f t="shared" ca="1" si="0"/>
        <v>18</v>
      </c>
      <c r="I6" s="35">
        <f t="shared" ca="1" si="0"/>
        <v>15</v>
      </c>
      <c r="J6" s="35">
        <f t="shared" ca="1" si="0"/>
        <v>17</v>
      </c>
      <c r="K6" s="35">
        <f t="shared" ca="1" si="0"/>
        <v>12</v>
      </c>
      <c r="L6" s="35">
        <f t="shared" ca="1" si="0"/>
        <v>14</v>
      </c>
      <c r="M6" s="35">
        <f t="shared" ca="1" si="0"/>
        <v>18</v>
      </c>
    </row>
    <row r="7" spans="3:13" x14ac:dyDescent="0.25">
      <c r="C7" s="31" t="s">
        <v>139</v>
      </c>
      <c r="D7" s="35">
        <v>0.34</v>
      </c>
      <c r="E7" s="35">
        <v>6.2</v>
      </c>
      <c r="F7" s="35">
        <v>9</v>
      </c>
      <c r="G7" s="35">
        <v>0.3</v>
      </c>
      <c r="H7" s="35">
        <v>4</v>
      </c>
      <c r="I7" s="35">
        <v>10.9</v>
      </c>
      <c r="J7" s="35">
        <v>2</v>
      </c>
      <c r="K7" s="35">
        <v>11.8</v>
      </c>
      <c r="L7" s="35">
        <v>6.4</v>
      </c>
      <c r="M7" s="35">
        <v>1</v>
      </c>
    </row>
    <row r="9" spans="3:13" x14ac:dyDescent="0.25">
      <c r="C9" s="47" t="s">
        <v>137</v>
      </c>
      <c r="D9" s="35">
        <f>COUNTIF('Division 1'!P3:P12,"&gt;"&amp;0)+COUNTIF('Division 1'!P15:P55,"&gt;"&amp;0)+COUNTIF('Division 2'!P3:P43,"&gt;"&amp;0)+COUNTIF('Division 2'!P45:P64,"&gt;"&amp;0)</f>
        <v>37</v>
      </c>
    </row>
    <row r="10" spans="3:13" x14ac:dyDescent="0.25">
      <c r="C10" s="47" t="s">
        <v>138</v>
      </c>
      <c r="D10" s="35">
        <f ca="1">SUM(D4:M4)</f>
        <v>203</v>
      </c>
    </row>
    <row r="11" spans="3:13" x14ac:dyDescent="0.25">
      <c r="C11" s="47" t="s">
        <v>140</v>
      </c>
      <c r="D11" s="35">
        <f ca="1">D4*D7+E4*E7+F4*F7+G4*G7+H4*H7+I4*I7+J4*J7+K4*K7+L4*L7+M4*M7</f>
        <v>1024.98</v>
      </c>
    </row>
    <row r="13" spans="3:13" x14ac:dyDescent="0.25">
      <c r="C13" s="47" t="s">
        <v>141</v>
      </c>
      <c r="D13" s="35">
        <f>COUNTIF('Division 1'!P3:P12,"&gt;"&amp;6)+COUNTIF('Division 1'!P15:P55,"&gt;"&amp;6)+COUNTIF('Division 2'!P3:P43,"&gt;"&amp;6)+COUNTIF('Division 2'!P45:P64,"&gt;"&amp;6)</f>
        <v>14</v>
      </c>
    </row>
    <row r="14" spans="3:13" x14ac:dyDescent="0.25">
      <c r="C14" s="47" t="s">
        <v>142</v>
      </c>
      <c r="D14" s="35">
        <f>COUNTIF('Division 1'!P3:P12,"&gt;"&amp;9)+COUNTIF('Division 1'!P15:P55,"&gt;"&amp;9)+COUNTIF('Division 2'!P3:P43,"&gt;"&amp;9)+COUNTIF('Division 2'!P45:P64,"&gt;"&amp;9)</f>
        <v>4</v>
      </c>
    </row>
  </sheetData>
  <conditionalFormatting sqref="D3:I3">
    <cfRule type="containsErrors" dxfId="55" priority="2">
      <formula>ISERROR(D3)</formula>
    </cfRule>
  </conditionalFormatting>
  <conditionalFormatting sqref="J3:M3">
    <cfRule type="containsErrors" dxfId="54" priority="1">
      <formula>ISERROR(J3)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Normal="100" workbookViewId="0">
      <selection activeCell="E23" sqref="E23"/>
    </sheetView>
  </sheetViews>
  <sheetFormatPr defaultRowHeight="15" x14ac:dyDescent="0.25"/>
  <cols>
    <col min="2" max="2" width="10.855468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1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19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44169</v>
      </c>
      <c r="C4" t="s">
        <v>53</v>
      </c>
      <c r="D4" t="str">
        <f t="shared" ref="D4:D30" si="0">IF(A4="Old",C4&amp;" Old",C4)</f>
        <v>John Scurr</v>
      </c>
      <c r="E4" s="22">
        <v>1.9710648148148147E-2</v>
      </c>
      <c r="F4" s="44">
        <f>I4+L4+O4+R4</f>
        <v>5</v>
      </c>
      <c r="G4" s="23" t="str">
        <f>IF($A4="Old","",IF(AND($S4=1,$V4="F"),$E4,""))</f>
        <v/>
      </c>
      <c r="H4" s="44">
        <f>IF(ISNUMBER(G4),RANK(G4,G$4:G$50,1),0)</f>
        <v>0</v>
      </c>
      <c r="I4" s="44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44">
        <f>IF(ISNUMBER(J4),RANK(J4,J$4:J$50,1),0)</f>
        <v>0</v>
      </c>
      <c r="L4" s="44">
        <f>IF(K4=1,10,IF(K4=2,9,IF(K4=3,8,IF(K4=4,7,IF(K4=5,6,IF(K4=6,5,IF(K4=7,4,IF(K4=8,3,IF(K4=9,2,IF(K4=10,1,0))))))))))</f>
        <v>0</v>
      </c>
      <c r="M4" s="23">
        <f>IF($A4="Old","",IF(AND($S4=1,$V4="M"),$E4,""))</f>
        <v>1.9710648148148147E-2</v>
      </c>
      <c r="N4" s="44">
        <f>IF(ISNUMBER(M4),RANK(M4,M$4:M$50,1),0)</f>
        <v>6</v>
      </c>
      <c r="O4" s="44">
        <f>IF(N4=1,10,IF(N4=2,9,IF(N4=3,8,IF(N4=4,7,IF(N4=5,6,IF(N4=6,5,IF(N4=7,4,IF(N4=8,3,IF(N4=9,2,IF(N4=10,1,0))))))))))</f>
        <v>5</v>
      </c>
      <c r="P4" s="23" t="str">
        <f>IF($A4="Old","",IF(AND($S4=2,$V4="M"),$E4,""))</f>
        <v/>
      </c>
      <c r="Q4" s="44">
        <f>IF(ISNUMBER(P4),RANK(P4,P$4:P$50,1),0)</f>
        <v>0</v>
      </c>
      <c r="R4" s="44">
        <f>IF(Q4=1,10,IF(Q4=2,9,IF(Q4=3,8,IF(Q4=4,7,IF(Q4=5,6,IF(Q4=6,5,IF(Q4=7,4,IF(Q4=8,3,IF(Q4=9,2,IF(Q4=10,1,0))))))))))</f>
        <v>0</v>
      </c>
      <c r="S4" s="44">
        <f>SUMIF(T4:U4,"&gt;"&amp;0.1)</f>
        <v>1</v>
      </c>
      <c r="T4" s="44">
        <f>VLOOKUP(C4,'Division 1'!$B$3:$C$102,2,FALSE)</f>
        <v>1</v>
      </c>
      <c r="U4" s="44" t="e">
        <f>VLOOKUP(C4,'Division 2'!$B$3:$C$99,2,FALSE)</f>
        <v>#N/A</v>
      </c>
      <c r="V4" s="44" t="str">
        <f>IF(ISNUMBER(B4),IF(S4=1,VLOOKUP(C4,'Division 1'!$B$3:$D$102,3,FALSE),VLOOKUP(C4,'Division 2'!$B$3:$D$99,3,FALSE)),0)</f>
        <v>M</v>
      </c>
      <c r="W4" t="str">
        <f>C4</f>
        <v>John Scurr</v>
      </c>
    </row>
    <row r="5" spans="1:23" x14ac:dyDescent="0.25">
      <c r="B5" s="15">
        <v>44168</v>
      </c>
      <c r="C5" t="s">
        <v>28</v>
      </c>
      <c r="D5" t="str">
        <f t="shared" si="0"/>
        <v>John Haycock</v>
      </c>
      <c r="E5" s="22">
        <v>1.9166666666666669E-2</v>
      </c>
      <c r="F5" s="44">
        <f t="shared" ref="F5:F50" si="1">I5+L5+O5+R5</f>
        <v>7</v>
      </c>
      <c r="G5" s="23" t="str">
        <f t="shared" ref="G5:G50" si="2">IF($A5="Old","",IF(AND($S5=1,$V5="F"),$E5,""))</f>
        <v/>
      </c>
      <c r="H5" s="44">
        <f t="shared" ref="H5:H50" si="3">IF(ISNUMBER(G5),RANK(G5,G$4:G$50,1),0)</f>
        <v>0</v>
      </c>
      <c r="I5" s="44">
        <f t="shared" ref="I5:I5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44">
        <f t="shared" ref="K5:K50" si="6">IF(ISNUMBER(J5),RANK(J5,J$4:J$50,1),0)</f>
        <v>0</v>
      </c>
      <c r="L5" s="44">
        <f t="shared" ref="L5:L50" si="7">IF(K5=1,10,IF(K5=2,9,IF(K5=3,8,IF(K5=4,7,IF(K5=5,6,IF(K5=6,5,IF(K5=7,4,IF(K5=8,3,IF(K5=9,2,IF(K5=10,1,0))))))))))</f>
        <v>0</v>
      </c>
      <c r="M5" s="23">
        <f t="shared" ref="M5:M50" si="8">IF($A5="Old","",IF(AND($S5=1,$V5="M"),$E5,""))</f>
        <v>1.9166666666666669E-2</v>
      </c>
      <c r="N5" s="44">
        <f t="shared" ref="N5:N50" si="9">IF(ISNUMBER(M5),RANK(M5,M$4:M$50,1),0)</f>
        <v>4</v>
      </c>
      <c r="O5" s="44">
        <f t="shared" ref="O5:O50" si="10">IF(N5=1,10,IF(N5=2,9,IF(N5=3,8,IF(N5=4,7,IF(N5=5,6,IF(N5=6,5,IF(N5=7,4,IF(N5=8,3,IF(N5=9,2,IF(N5=10,1,0))))))))))</f>
        <v>7</v>
      </c>
      <c r="P5" s="23" t="str">
        <f t="shared" ref="P5:P50" si="11">IF($A5="Old","",IF(AND($S5=2,$V5="M"),$E5,""))</f>
        <v/>
      </c>
      <c r="Q5" s="44">
        <f t="shared" ref="Q5:Q50" si="12">IF(ISNUMBER(P5),RANK(P5,P$4:P$50,1),0)</f>
        <v>0</v>
      </c>
      <c r="R5" s="44">
        <f t="shared" ref="R5:R50" si="13">IF(Q5=1,10,IF(Q5=2,9,IF(Q5=3,8,IF(Q5=4,7,IF(Q5=5,6,IF(Q5=6,5,IF(Q5=7,4,IF(Q5=8,3,IF(Q5=9,2,IF(Q5=10,1,0))))))))))</f>
        <v>0</v>
      </c>
      <c r="S5" s="44">
        <f t="shared" ref="S5:S50" si="14">SUMIF(T5:U5,"&gt;"&amp;0.1)</f>
        <v>1</v>
      </c>
      <c r="T5" s="44">
        <f>VLOOKUP(C5,'Division 1'!$B$3:$C$102,2,FALSE)</f>
        <v>1</v>
      </c>
      <c r="U5" s="44" t="e">
        <f>VLOOKUP(C5,'Division 2'!$B$3:$C$99,2,FALSE)</f>
        <v>#N/A</v>
      </c>
      <c r="V5" s="44" t="str">
        <f>IF(ISNUMBER(B5),IF(S5=1,VLOOKUP(C5,'Division 1'!$B$3:$D$102,3,FALSE),VLOOKUP(C5,'Division 2'!$B$3:$D$99,3,FALSE)),0)</f>
        <v>M</v>
      </c>
      <c r="W5" t="str">
        <f t="shared" ref="W5:W50" si="15">C5</f>
        <v>John Haycock</v>
      </c>
    </row>
    <row r="6" spans="1:23" x14ac:dyDescent="0.25">
      <c r="B6" s="37">
        <v>44167</v>
      </c>
      <c r="C6" t="s">
        <v>94</v>
      </c>
      <c r="D6" t="str">
        <f t="shared" si="0"/>
        <v>Phil Houghton</v>
      </c>
      <c r="E6" s="22">
        <v>2.6793981481481485E-2</v>
      </c>
      <c r="F6" s="44">
        <f t="shared" si="1"/>
        <v>8</v>
      </c>
      <c r="G6" s="23" t="str">
        <f t="shared" si="2"/>
        <v/>
      </c>
      <c r="H6" s="44">
        <f t="shared" si="3"/>
        <v>0</v>
      </c>
      <c r="I6" s="44">
        <f t="shared" si="4"/>
        <v>0</v>
      </c>
      <c r="J6" s="23" t="str">
        <f t="shared" si="5"/>
        <v/>
      </c>
      <c r="K6" s="44">
        <f t="shared" si="6"/>
        <v>0</v>
      </c>
      <c r="L6" s="44">
        <f t="shared" si="7"/>
        <v>0</v>
      </c>
      <c r="M6" s="23" t="str">
        <f t="shared" si="8"/>
        <v/>
      </c>
      <c r="N6" s="44">
        <f t="shared" si="9"/>
        <v>0</v>
      </c>
      <c r="O6" s="44">
        <f t="shared" si="10"/>
        <v>0</v>
      </c>
      <c r="P6" s="23">
        <f t="shared" si="11"/>
        <v>2.6793981481481485E-2</v>
      </c>
      <c r="Q6" s="44">
        <f t="shared" si="12"/>
        <v>3</v>
      </c>
      <c r="R6" s="44">
        <f t="shared" si="13"/>
        <v>8</v>
      </c>
      <c r="S6" s="44">
        <f t="shared" si="14"/>
        <v>2</v>
      </c>
      <c r="T6" s="44" t="e">
        <f>VLOOKUP(C6,'Division 1'!$B$3:$C$102,2,FALSE)</f>
        <v>#N/A</v>
      </c>
      <c r="U6" s="44">
        <f>VLOOKUP(C6,'Division 2'!$B$3:$C$99,2,FALSE)</f>
        <v>2</v>
      </c>
      <c r="V6" s="44" t="str">
        <f>IF(ISNUMBER(B6),IF(S6=1,VLOOKUP(C6,'Division 1'!$B$3:$D$102,3,FALSE),VLOOKUP(C6,'Division 2'!$B$3:$D$99,3,FALSE)),0)</f>
        <v>M</v>
      </c>
      <c r="W6" t="str">
        <f t="shared" si="15"/>
        <v>Phil Houghton</v>
      </c>
    </row>
    <row r="7" spans="1:23" x14ac:dyDescent="0.25">
      <c r="B7" s="37">
        <v>44174</v>
      </c>
      <c r="C7" t="s">
        <v>10</v>
      </c>
      <c r="D7" t="str">
        <f>IF(A7="Old",C7&amp;" Old",C7)</f>
        <v>Raymond Carmichael</v>
      </c>
      <c r="E7" s="22">
        <v>1.9409722222222221E-2</v>
      </c>
      <c r="F7" s="44">
        <f t="shared" si="1"/>
        <v>6</v>
      </c>
      <c r="G7" s="23" t="str">
        <f t="shared" si="2"/>
        <v/>
      </c>
      <c r="H7" s="44">
        <f t="shared" si="3"/>
        <v>0</v>
      </c>
      <c r="I7" s="44">
        <f t="shared" si="4"/>
        <v>0</v>
      </c>
      <c r="J7" s="23" t="str">
        <f t="shared" si="5"/>
        <v/>
      </c>
      <c r="K7" s="44">
        <f t="shared" si="6"/>
        <v>0</v>
      </c>
      <c r="L7" s="44">
        <f t="shared" si="7"/>
        <v>0</v>
      </c>
      <c r="M7" s="23">
        <f t="shared" si="8"/>
        <v>1.9409722222222221E-2</v>
      </c>
      <c r="N7" s="44">
        <f t="shared" si="9"/>
        <v>5</v>
      </c>
      <c r="O7" s="44">
        <f t="shared" si="10"/>
        <v>6</v>
      </c>
      <c r="P7" s="23" t="str">
        <f t="shared" si="11"/>
        <v/>
      </c>
      <c r="Q7" s="44">
        <f t="shared" si="12"/>
        <v>0</v>
      </c>
      <c r="R7" s="44">
        <f t="shared" si="13"/>
        <v>0</v>
      </c>
      <c r="S7" s="44">
        <f t="shared" si="14"/>
        <v>1</v>
      </c>
      <c r="T7" s="44">
        <f>VLOOKUP(C7,'Division 1'!$B$3:$C$102,2,FALSE)</f>
        <v>1</v>
      </c>
      <c r="U7" s="44" t="e">
        <f>VLOOKUP(C7,'Division 2'!$B$3:$C$99,2,FALSE)</f>
        <v>#N/A</v>
      </c>
      <c r="V7" s="44" t="str">
        <f>IF(ISNUMBER(B7),IF(S7=1,VLOOKUP(C7,'Division 1'!$B$3:$D$102,3,FALSE),VLOOKUP(C7,'Division 2'!$B$3:$D$99,3,FALSE)),0)</f>
        <v>M</v>
      </c>
      <c r="W7" t="str">
        <f t="shared" si="15"/>
        <v>Raymond Carmichael</v>
      </c>
    </row>
    <row r="8" spans="1:23" x14ac:dyDescent="0.25">
      <c r="A8" t="s">
        <v>148</v>
      </c>
      <c r="B8" s="37">
        <v>44176</v>
      </c>
      <c r="C8" t="s">
        <v>2</v>
      </c>
      <c r="D8" t="str">
        <f t="shared" si="0"/>
        <v>Jane Spink Old</v>
      </c>
      <c r="E8" s="22">
        <v>2.0821759259259259E-2</v>
      </c>
      <c r="F8" s="44">
        <f t="shared" si="1"/>
        <v>0</v>
      </c>
      <c r="G8" s="23" t="str">
        <f t="shared" si="2"/>
        <v/>
      </c>
      <c r="H8" s="44">
        <f t="shared" si="3"/>
        <v>0</v>
      </c>
      <c r="I8" s="44">
        <f t="shared" si="4"/>
        <v>0</v>
      </c>
      <c r="J8" s="23" t="str">
        <f t="shared" si="5"/>
        <v/>
      </c>
      <c r="K8" s="44">
        <f t="shared" si="6"/>
        <v>0</v>
      </c>
      <c r="L8" s="44">
        <f t="shared" si="7"/>
        <v>0</v>
      </c>
      <c r="M8" s="23" t="str">
        <f t="shared" si="8"/>
        <v/>
      </c>
      <c r="N8" s="44">
        <f t="shared" si="9"/>
        <v>0</v>
      </c>
      <c r="O8" s="44">
        <f t="shared" si="10"/>
        <v>0</v>
      </c>
      <c r="P8" s="23" t="str">
        <f t="shared" si="11"/>
        <v/>
      </c>
      <c r="Q8" s="44">
        <f t="shared" si="12"/>
        <v>0</v>
      </c>
      <c r="R8" s="44">
        <f t="shared" si="13"/>
        <v>0</v>
      </c>
      <c r="S8" s="44">
        <f t="shared" si="14"/>
        <v>1</v>
      </c>
      <c r="T8" s="44">
        <f>VLOOKUP(C8,'Division 1'!$B$3:$C$102,2,FALSE)</f>
        <v>1</v>
      </c>
      <c r="U8" s="44" t="e">
        <f>VLOOKUP(C8,'Division 2'!$B$3:$C$99,2,FALSE)</f>
        <v>#N/A</v>
      </c>
      <c r="V8" s="44" t="str">
        <f>IF(ISNUMBER(B8),IF(S8=1,VLOOKUP(C8,'Division 1'!$B$3:$D$102,3,FALSE),VLOOKUP(C8,'Division 2'!$B$3:$D$99,3,FALSE)),0)</f>
        <v>F</v>
      </c>
      <c r="W8" t="str">
        <f t="shared" si="15"/>
        <v>Jane Spink</v>
      </c>
    </row>
    <row r="9" spans="1:23" x14ac:dyDescent="0.25">
      <c r="B9" s="37">
        <v>44177</v>
      </c>
      <c r="C9" t="s">
        <v>2</v>
      </c>
      <c r="D9" t="str">
        <f t="shared" si="0"/>
        <v>Jane Spink</v>
      </c>
      <c r="E9" s="22">
        <v>1.9537037037037037E-2</v>
      </c>
      <c r="F9" s="44">
        <f t="shared" si="1"/>
        <v>10</v>
      </c>
      <c r="G9" s="23">
        <f t="shared" si="2"/>
        <v>1.9537037037037037E-2</v>
      </c>
      <c r="H9" s="44">
        <f t="shared" si="3"/>
        <v>1</v>
      </c>
      <c r="I9" s="44">
        <f t="shared" si="4"/>
        <v>10</v>
      </c>
      <c r="J9" s="23" t="str">
        <f t="shared" si="5"/>
        <v/>
      </c>
      <c r="K9" s="44">
        <f t="shared" si="6"/>
        <v>0</v>
      </c>
      <c r="L9" s="44">
        <f t="shared" si="7"/>
        <v>0</v>
      </c>
      <c r="M9" s="23" t="str">
        <f t="shared" si="8"/>
        <v/>
      </c>
      <c r="N9" s="44">
        <f t="shared" si="9"/>
        <v>0</v>
      </c>
      <c r="O9" s="44">
        <f t="shared" si="10"/>
        <v>0</v>
      </c>
      <c r="P9" s="23" t="str">
        <f t="shared" si="11"/>
        <v/>
      </c>
      <c r="Q9" s="44">
        <f t="shared" si="12"/>
        <v>0</v>
      </c>
      <c r="R9" s="44">
        <f t="shared" si="13"/>
        <v>0</v>
      </c>
      <c r="S9" s="44">
        <f t="shared" si="14"/>
        <v>1</v>
      </c>
      <c r="T9" s="44">
        <f>VLOOKUP(C9,'Division 1'!$B$3:$C$102,2,FALSE)</f>
        <v>1</v>
      </c>
      <c r="U9" s="44" t="e">
        <f>VLOOKUP(C9,'Division 2'!$B$3:$C$99,2,FALSE)</f>
        <v>#N/A</v>
      </c>
      <c r="V9" s="44" t="str">
        <f>IF(ISNUMBER(B9),IF(S9=1,VLOOKUP(C9,'Division 1'!$B$3:$D$102,3,FALSE),VLOOKUP(C9,'Division 2'!$B$3:$D$99,3,FALSE)),0)</f>
        <v>F</v>
      </c>
      <c r="W9" t="str">
        <f t="shared" si="15"/>
        <v>Jane Spink</v>
      </c>
    </row>
    <row r="10" spans="1:23" x14ac:dyDescent="0.25">
      <c r="B10" s="37">
        <v>44177</v>
      </c>
      <c r="C10" t="s">
        <v>56</v>
      </c>
      <c r="D10" t="str">
        <f t="shared" si="0"/>
        <v>Christine Hearmon</v>
      </c>
      <c r="E10" s="22">
        <v>2.5511574074074072E-2</v>
      </c>
      <c r="F10" s="44">
        <f t="shared" si="1"/>
        <v>10</v>
      </c>
      <c r="G10" s="23" t="str">
        <f t="shared" si="2"/>
        <v/>
      </c>
      <c r="H10" s="44">
        <f t="shared" si="3"/>
        <v>0</v>
      </c>
      <c r="I10" s="44">
        <f t="shared" si="4"/>
        <v>0</v>
      </c>
      <c r="J10" s="23">
        <f t="shared" si="5"/>
        <v>2.5511574074074072E-2</v>
      </c>
      <c r="K10" s="44">
        <f t="shared" si="6"/>
        <v>1</v>
      </c>
      <c r="L10" s="44">
        <f t="shared" si="7"/>
        <v>10</v>
      </c>
      <c r="M10" s="23" t="str">
        <f t="shared" si="8"/>
        <v/>
      </c>
      <c r="N10" s="44">
        <f t="shared" si="9"/>
        <v>0</v>
      </c>
      <c r="O10" s="44">
        <f t="shared" si="10"/>
        <v>0</v>
      </c>
      <c r="P10" s="23" t="str">
        <f t="shared" si="11"/>
        <v/>
      </c>
      <c r="Q10" s="44">
        <f t="shared" si="12"/>
        <v>0</v>
      </c>
      <c r="R10" s="44">
        <f t="shared" si="13"/>
        <v>0</v>
      </c>
      <c r="S10" s="44">
        <f t="shared" si="14"/>
        <v>2</v>
      </c>
      <c r="T10" s="44" t="e">
        <f>VLOOKUP(C10,'Division 1'!$B$3:$C$102,2,FALSE)</f>
        <v>#N/A</v>
      </c>
      <c r="U10" s="44">
        <f>VLOOKUP(C10,'Division 2'!$B$3:$C$99,2,FALSE)</f>
        <v>2</v>
      </c>
      <c r="V10" s="44" t="str">
        <f>IF(ISNUMBER(B10),IF(S10=1,VLOOKUP(C10,'Division 1'!$B$3:$D$102,3,FALSE),VLOOKUP(C10,'Division 2'!$B$3:$D$99,3,FALSE)),0)</f>
        <v>F</v>
      </c>
      <c r="W10" t="str">
        <f t="shared" si="15"/>
        <v>Christine Hearmon</v>
      </c>
    </row>
    <row r="11" spans="1:23" x14ac:dyDescent="0.25">
      <c r="B11" s="37">
        <v>44177</v>
      </c>
      <c r="C11" t="s">
        <v>70</v>
      </c>
      <c r="D11" t="str">
        <f t="shared" si="0"/>
        <v>Andrew Malcolm</v>
      </c>
      <c r="E11" s="22">
        <v>2.3252314814814812E-2</v>
      </c>
      <c r="F11" s="44">
        <f t="shared" si="1"/>
        <v>10</v>
      </c>
      <c r="G11" s="23" t="str">
        <f t="shared" si="2"/>
        <v/>
      </c>
      <c r="H11" s="44">
        <f t="shared" si="3"/>
        <v>0</v>
      </c>
      <c r="I11" s="44">
        <f t="shared" si="4"/>
        <v>0</v>
      </c>
      <c r="J11" s="23" t="str">
        <f t="shared" si="5"/>
        <v/>
      </c>
      <c r="K11" s="44">
        <f t="shared" si="6"/>
        <v>0</v>
      </c>
      <c r="L11" s="44">
        <f t="shared" si="7"/>
        <v>0</v>
      </c>
      <c r="M11" s="23" t="str">
        <f t="shared" si="8"/>
        <v/>
      </c>
      <c r="N11" s="44">
        <f t="shared" si="9"/>
        <v>0</v>
      </c>
      <c r="O11" s="44">
        <f t="shared" si="10"/>
        <v>0</v>
      </c>
      <c r="P11" s="23">
        <f t="shared" si="11"/>
        <v>2.3252314814814812E-2</v>
      </c>
      <c r="Q11" s="44">
        <f t="shared" si="12"/>
        <v>1</v>
      </c>
      <c r="R11" s="44">
        <f t="shared" si="13"/>
        <v>10</v>
      </c>
      <c r="S11" s="44">
        <f t="shared" si="14"/>
        <v>2</v>
      </c>
      <c r="T11" s="44" t="e">
        <f>VLOOKUP(C11,'Division 1'!$B$3:$C$102,2,FALSE)</f>
        <v>#N/A</v>
      </c>
      <c r="U11" s="44">
        <f>VLOOKUP(C11,'Division 2'!$B$3:$C$99,2,FALSE)</f>
        <v>2</v>
      </c>
      <c r="V11" s="44" t="str">
        <f>IF(ISNUMBER(B11),IF(S11=1,VLOOKUP(C11,'Division 1'!$B$3:$D$102,3,FALSE),VLOOKUP(C11,'Division 2'!$B$3:$D$99,3,FALSE)),0)</f>
        <v>M</v>
      </c>
      <c r="W11" t="str">
        <f t="shared" si="15"/>
        <v>Andrew Malcolm</v>
      </c>
    </row>
    <row r="12" spans="1:23" x14ac:dyDescent="0.25">
      <c r="B12" s="37">
        <v>44178</v>
      </c>
      <c r="C12" t="s">
        <v>5</v>
      </c>
      <c r="D12" t="str">
        <f t="shared" si="0"/>
        <v>David Walker</v>
      </c>
      <c r="E12" s="22">
        <v>1.7199074074074071E-2</v>
      </c>
      <c r="F12" s="44">
        <f t="shared" si="1"/>
        <v>10</v>
      </c>
      <c r="G12" s="23" t="str">
        <f t="shared" si="2"/>
        <v/>
      </c>
      <c r="H12" s="44">
        <f t="shared" si="3"/>
        <v>0</v>
      </c>
      <c r="I12" s="44">
        <f t="shared" si="4"/>
        <v>0</v>
      </c>
      <c r="J12" s="23" t="str">
        <f t="shared" si="5"/>
        <v/>
      </c>
      <c r="K12" s="44">
        <f t="shared" si="6"/>
        <v>0</v>
      </c>
      <c r="L12" s="44">
        <f t="shared" si="7"/>
        <v>0</v>
      </c>
      <c r="M12" s="23">
        <f t="shared" si="8"/>
        <v>1.7199074074074071E-2</v>
      </c>
      <c r="N12" s="44">
        <f t="shared" si="9"/>
        <v>1</v>
      </c>
      <c r="O12" s="44">
        <f t="shared" si="10"/>
        <v>10</v>
      </c>
      <c r="P12" s="23" t="str">
        <f t="shared" si="11"/>
        <v/>
      </c>
      <c r="Q12" s="44">
        <f t="shared" si="12"/>
        <v>0</v>
      </c>
      <c r="R12" s="44">
        <f t="shared" si="13"/>
        <v>0</v>
      </c>
      <c r="S12" s="44">
        <f t="shared" si="14"/>
        <v>1</v>
      </c>
      <c r="T12" s="44">
        <f>VLOOKUP(C12,'Division 1'!$B$3:$C$102,2,FALSE)</f>
        <v>1</v>
      </c>
      <c r="U12" s="44" t="e">
        <f>VLOOKUP(C12,'Division 2'!$B$3:$C$99,2,FALSE)</f>
        <v>#N/A</v>
      </c>
      <c r="V12" s="44" t="str">
        <f>IF(ISNUMBER(B12),IF(S12=1,VLOOKUP(C12,'Division 1'!$B$3:$D$102,3,FALSE),VLOOKUP(C12,'Division 2'!$B$3:$D$99,3,FALSE)),0)</f>
        <v>M</v>
      </c>
      <c r="W12" t="str">
        <f t="shared" si="15"/>
        <v>David Walker</v>
      </c>
    </row>
    <row r="13" spans="1:23" x14ac:dyDescent="0.25">
      <c r="B13" s="37">
        <v>44179</v>
      </c>
      <c r="C13" t="s">
        <v>3</v>
      </c>
      <c r="D13" t="str">
        <f t="shared" si="0"/>
        <v>Mark Raine</v>
      </c>
      <c r="E13" s="22">
        <v>1.8067129629629631E-2</v>
      </c>
      <c r="F13" s="44">
        <f t="shared" si="1"/>
        <v>8</v>
      </c>
      <c r="G13" s="23" t="str">
        <f t="shared" si="2"/>
        <v/>
      </c>
      <c r="H13" s="44">
        <f t="shared" si="3"/>
        <v>0</v>
      </c>
      <c r="I13" s="44">
        <f t="shared" si="4"/>
        <v>0</v>
      </c>
      <c r="J13" s="23" t="str">
        <f t="shared" si="5"/>
        <v/>
      </c>
      <c r="K13" s="44">
        <f t="shared" si="6"/>
        <v>0</v>
      </c>
      <c r="L13" s="44">
        <f t="shared" si="7"/>
        <v>0</v>
      </c>
      <c r="M13" s="23">
        <f t="shared" si="8"/>
        <v>1.8067129629629631E-2</v>
      </c>
      <c r="N13" s="44">
        <f t="shared" si="9"/>
        <v>3</v>
      </c>
      <c r="O13" s="44">
        <f t="shared" si="10"/>
        <v>8</v>
      </c>
      <c r="P13" s="23" t="str">
        <f t="shared" si="11"/>
        <v/>
      </c>
      <c r="Q13" s="44">
        <f t="shared" si="12"/>
        <v>0</v>
      </c>
      <c r="R13" s="44">
        <f t="shared" si="13"/>
        <v>0</v>
      </c>
      <c r="S13" s="44">
        <f t="shared" si="14"/>
        <v>1</v>
      </c>
      <c r="T13" s="44">
        <f>VLOOKUP(C13,'Division 1'!$B$3:$C$102,2,FALSE)</f>
        <v>1</v>
      </c>
      <c r="U13" s="44" t="e">
        <f>VLOOKUP(C13,'Division 2'!$B$3:$C$99,2,FALSE)</f>
        <v>#N/A</v>
      </c>
      <c r="V13" s="44" t="str">
        <f>IF(ISNUMBER(B13),IF(S13=1,VLOOKUP(C13,'Division 1'!$B$3:$D$102,3,FALSE),VLOOKUP(C13,'Division 2'!$B$3:$D$99,3,FALSE)),0)</f>
        <v>M</v>
      </c>
      <c r="W13" t="str">
        <f t="shared" si="15"/>
        <v>Mark Raine</v>
      </c>
    </row>
    <row r="14" spans="1:23" x14ac:dyDescent="0.25">
      <c r="B14" s="37">
        <v>44184</v>
      </c>
      <c r="C14" t="s">
        <v>58</v>
      </c>
      <c r="D14" t="str">
        <f t="shared" si="0"/>
        <v>Mark Chapman</v>
      </c>
      <c r="E14" s="22">
        <v>2.4432870370370369E-2</v>
      </c>
      <c r="F14" s="44">
        <f t="shared" si="1"/>
        <v>9</v>
      </c>
      <c r="G14" s="23" t="str">
        <f t="shared" si="2"/>
        <v/>
      </c>
      <c r="H14" s="44">
        <f t="shared" si="3"/>
        <v>0</v>
      </c>
      <c r="I14" s="44">
        <f t="shared" si="4"/>
        <v>0</v>
      </c>
      <c r="J14" s="23" t="str">
        <f t="shared" si="5"/>
        <v/>
      </c>
      <c r="K14" s="44">
        <f t="shared" si="6"/>
        <v>0</v>
      </c>
      <c r="L14" s="44">
        <f t="shared" si="7"/>
        <v>0</v>
      </c>
      <c r="M14" s="23" t="str">
        <f t="shared" si="8"/>
        <v/>
      </c>
      <c r="N14" s="44">
        <f t="shared" si="9"/>
        <v>0</v>
      </c>
      <c r="O14" s="44">
        <f t="shared" si="10"/>
        <v>0</v>
      </c>
      <c r="P14" s="23">
        <f t="shared" si="11"/>
        <v>2.4432870370370369E-2</v>
      </c>
      <c r="Q14" s="44">
        <f t="shared" si="12"/>
        <v>2</v>
      </c>
      <c r="R14" s="44">
        <f t="shared" si="13"/>
        <v>9</v>
      </c>
      <c r="S14" s="44">
        <f t="shared" si="14"/>
        <v>2</v>
      </c>
      <c r="T14" s="44" t="e">
        <f>VLOOKUP(C14,'Division 1'!$B$3:$C$102,2,FALSE)</f>
        <v>#N/A</v>
      </c>
      <c r="U14" s="44">
        <f>VLOOKUP(C14,'Division 2'!$B$3:$C$99,2,FALSE)</f>
        <v>2</v>
      </c>
      <c r="V14" s="44" t="str">
        <f>IF(ISNUMBER(B14),IF(S14=1,VLOOKUP(C14,'Division 1'!$B$3:$D$102,3,FALSE),VLOOKUP(C14,'Division 2'!$B$3:$D$99,3,FALSE)),0)</f>
        <v>M</v>
      </c>
      <c r="W14" t="str">
        <f t="shared" si="15"/>
        <v>Mark Chapman</v>
      </c>
    </row>
    <row r="15" spans="1:23" x14ac:dyDescent="0.25">
      <c r="B15" s="37">
        <v>44185</v>
      </c>
      <c r="C15" t="s">
        <v>18</v>
      </c>
      <c r="D15" t="str">
        <f t="shared" si="0"/>
        <v>Pete King</v>
      </c>
      <c r="E15" s="22">
        <v>2.4699074074074078E-2</v>
      </c>
      <c r="F15" s="44">
        <f t="shared" si="1"/>
        <v>1</v>
      </c>
      <c r="G15" s="23" t="str">
        <f t="shared" si="2"/>
        <v/>
      </c>
      <c r="H15" s="44">
        <f t="shared" si="3"/>
        <v>0</v>
      </c>
      <c r="I15" s="44">
        <f t="shared" si="4"/>
        <v>0</v>
      </c>
      <c r="J15" s="23" t="str">
        <f t="shared" si="5"/>
        <v/>
      </c>
      <c r="K15" s="44">
        <f t="shared" si="6"/>
        <v>0</v>
      </c>
      <c r="L15" s="44">
        <f t="shared" si="7"/>
        <v>0</v>
      </c>
      <c r="M15" s="23">
        <f t="shared" si="8"/>
        <v>2.4699074074074078E-2</v>
      </c>
      <c r="N15" s="44">
        <f t="shared" si="9"/>
        <v>10</v>
      </c>
      <c r="O15" s="44">
        <f t="shared" si="10"/>
        <v>1</v>
      </c>
      <c r="P15" s="23" t="str">
        <f t="shared" si="11"/>
        <v/>
      </c>
      <c r="Q15" s="44">
        <f t="shared" si="12"/>
        <v>0</v>
      </c>
      <c r="R15" s="44">
        <f t="shared" si="13"/>
        <v>0</v>
      </c>
      <c r="S15" s="44">
        <f t="shared" si="14"/>
        <v>1</v>
      </c>
      <c r="T15" s="44">
        <f>VLOOKUP(C15,'Division 1'!$B$3:$C$102,2,FALSE)</f>
        <v>1</v>
      </c>
      <c r="U15" s="44" t="e">
        <f>VLOOKUP(C15,'Division 2'!$B$3:$C$99,2,FALSE)</f>
        <v>#N/A</v>
      </c>
      <c r="V15" s="44" t="str">
        <f>IF(ISNUMBER(B15),IF(S15=1,VLOOKUP(C15,'Division 1'!$B$3:$D$102,3,FALSE),VLOOKUP(C15,'Division 2'!$B$3:$D$99,3,FALSE)),0)</f>
        <v>M</v>
      </c>
      <c r="W15" t="str">
        <f t="shared" si="15"/>
        <v>Pete King</v>
      </c>
    </row>
    <row r="16" spans="1:23" x14ac:dyDescent="0.25">
      <c r="B16" s="37">
        <v>44185</v>
      </c>
      <c r="C16" t="s">
        <v>31</v>
      </c>
      <c r="D16" t="str">
        <f t="shared" si="0"/>
        <v>Gary Forster</v>
      </c>
      <c r="E16" s="22">
        <v>2.462962962962963E-2</v>
      </c>
      <c r="F16" s="44">
        <f t="shared" si="1"/>
        <v>2</v>
      </c>
      <c r="G16" s="23" t="str">
        <f t="shared" si="2"/>
        <v/>
      </c>
      <c r="H16" s="44">
        <f t="shared" si="3"/>
        <v>0</v>
      </c>
      <c r="I16" s="44">
        <f t="shared" si="4"/>
        <v>0</v>
      </c>
      <c r="J16" s="23" t="str">
        <f t="shared" si="5"/>
        <v/>
      </c>
      <c r="K16" s="44">
        <f t="shared" si="6"/>
        <v>0</v>
      </c>
      <c r="L16" s="44">
        <f t="shared" si="7"/>
        <v>0</v>
      </c>
      <c r="M16" s="23">
        <f t="shared" si="8"/>
        <v>2.462962962962963E-2</v>
      </c>
      <c r="N16" s="44">
        <f t="shared" si="9"/>
        <v>9</v>
      </c>
      <c r="O16" s="44">
        <f t="shared" si="10"/>
        <v>2</v>
      </c>
      <c r="P16" s="23" t="str">
        <f t="shared" si="11"/>
        <v/>
      </c>
      <c r="Q16" s="44">
        <f t="shared" si="12"/>
        <v>0</v>
      </c>
      <c r="R16" s="44">
        <f t="shared" si="13"/>
        <v>0</v>
      </c>
      <c r="S16" s="44">
        <f t="shared" si="14"/>
        <v>1</v>
      </c>
      <c r="T16" s="44">
        <f>VLOOKUP(C16,'Division 1'!$B$3:$C$102,2,FALSE)</f>
        <v>1</v>
      </c>
      <c r="U16" s="44" t="e">
        <f>VLOOKUP(C16,'Division 2'!$B$3:$C$99,2,FALSE)</f>
        <v>#N/A</v>
      </c>
      <c r="V16" s="44" t="str">
        <f>IF(ISNUMBER(B16),IF(S16=1,VLOOKUP(C16,'Division 1'!$B$3:$D$102,3,FALSE),VLOOKUP(C16,'Division 2'!$B$3:$D$99,3,FALSE)),0)</f>
        <v>M</v>
      </c>
      <c r="W16" t="str">
        <f t="shared" si="15"/>
        <v>Gary Forster</v>
      </c>
    </row>
    <row r="17" spans="2:23" x14ac:dyDescent="0.25">
      <c r="B17" s="37">
        <v>44191</v>
      </c>
      <c r="C17" t="s">
        <v>17</v>
      </c>
      <c r="D17" t="str">
        <f t="shared" si="0"/>
        <v>Stuart Park</v>
      </c>
      <c r="E17" s="22">
        <v>2.1909722222222223E-2</v>
      </c>
      <c r="F17" s="44">
        <f t="shared" si="1"/>
        <v>3</v>
      </c>
      <c r="G17" s="23" t="str">
        <f t="shared" si="2"/>
        <v/>
      </c>
      <c r="H17" s="44">
        <f t="shared" si="3"/>
        <v>0</v>
      </c>
      <c r="I17" s="44">
        <f t="shared" si="4"/>
        <v>0</v>
      </c>
      <c r="J17" s="23" t="str">
        <f t="shared" si="5"/>
        <v/>
      </c>
      <c r="K17" s="44">
        <f t="shared" si="6"/>
        <v>0</v>
      </c>
      <c r="L17" s="44">
        <f t="shared" si="7"/>
        <v>0</v>
      </c>
      <c r="M17" s="23">
        <f t="shared" si="8"/>
        <v>2.1909722222222223E-2</v>
      </c>
      <c r="N17" s="44">
        <f t="shared" si="9"/>
        <v>8</v>
      </c>
      <c r="O17" s="44">
        <f t="shared" si="10"/>
        <v>3</v>
      </c>
      <c r="P17" s="23" t="str">
        <f t="shared" si="11"/>
        <v/>
      </c>
      <c r="Q17" s="44">
        <f t="shared" si="12"/>
        <v>0</v>
      </c>
      <c r="R17" s="44">
        <f t="shared" si="13"/>
        <v>0</v>
      </c>
      <c r="S17" s="44">
        <f t="shared" si="14"/>
        <v>1</v>
      </c>
      <c r="T17" s="44">
        <f>VLOOKUP(C17,'Division 1'!$B$3:$C$102,2,FALSE)</f>
        <v>1</v>
      </c>
      <c r="U17" s="44" t="e">
        <f>VLOOKUP(C17,'Division 2'!$B$3:$C$99,2,FALSE)</f>
        <v>#N/A</v>
      </c>
      <c r="V17" s="44" t="str">
        <f>IF(ISNUMBER(B17),IF(S17=1,VLOOKUP(C17,'Division 1'!$B$3:$D$102,3,FALSE),VLOOKUP(C17,'Division 2'!$B$3:$D$99,3,FALSE)),0)</f>
        <v>M</v>
      </c>
      <c r="W17" t="str">
        <f t="shared" si="15"/>
        <v>Stuart Park</v>
      </c>
    </row>
    <row r="18" spans="2:23" x14ac:dyDescent="0.25">
      <c r="B18" s="37">
        <v>44166</v>
      </c>
      <c r="C18" t="s">
        <v>27</v>
      </c>
      <c r="D18" t="str">
        <f t="shared" si="0"/>
        <v>Mil Walton</v>
      </c>
      <c r="E18" s="22">
        <v>1.758101851851852E-2</v>
      </c>
      <c r="F18" s="44">
        <f t="shared" si="1"/>
        <v>9</v>
      </c>
      <c r="G18" s="23" t="str">
        <f t="shared" si="2"/>
        <v/>
      </c>
      <c r="H18" s="44">
        <f t="shared" si="3"/>
        <v>0</v>
      </c>
      <c r="I18" s="44">
        <f t="shared" si="4"/>
        <v>0</v>
      </c>
      <c r="J18" s="23" t="str">
        <f t="shared" si="5"/>
        <v/>
      </c>
      <c r="K18" s="44">
        <f t="shared" si="6"/>
        <v>0</v>
      </c>
      <c r="L18" s="44">
        <f t="shared" si="7"/>
        <v>0</v>
      </c>
      <c r="M18" s="23">
        <f t="shared" si="8"/>
        <v>1.758101851851852E-2</v>
      </c>
      <c r="N18" s="44">
        <f t="shared" si="9"/>
        <v>2</v>
      </c>
      <c r="O18" s="44">
        <f t="shared" si="10"/>
        <v>9</v>
      </c>
      <c r="P18" s="23" t="str">
        <f t="shared" si="11"/>
        <v/>
      </c>
      <c r="Q18" s="44">
        <f t="shared" si="12"/>
        <v>0</v>
      </c>
      <c r="R18" s="44">
        <f t="shared" si="13"/>
        <v>0</v>
      </c>
      <c r="S18" s="44">
        <f t="shared" si="14"/>
        <v>1</v>
      </c>
      <c r="T18" s="44">
        <f>VLOOKUP(C18,'Division 1'!$B$3:$C$102,2,FALSE)</f>
        <v>1</v>
      </c>
      <c r="U18" s="44" t="e">
        <f>VLOOKUP(C18,'Division 2'!$B$3:$C$99,2,FALSE)</f>
        <v>#N/A</v>
      </c>
      <c r="V18" s="44" t="str">
        <f>IF(ISNUMBER(B18),IF(S18=1,VLOOKUP(C18,'Division 1'!$B$3:$D$102,3,FALSE),VLOOKUP(C18,'Division 2'!$B$3:$D$99,3,FALSE)),0)</f>
        <v>M</v>
      </c>
      <c r="W18" t="str">
        <f t="shared" si="15"/>
        <v>Mil Walton</v>
      </c>
    </row>
    <row r="19" spans="2:23" x14ac:dyDescent="0.25">
      <c r="B19" s="37">
        <v>44175</v>
      </c>
      <c r="C19" t="s">
        <v>6</v>
      </c>
      <c r="D19" t="str">
        <f t="shared" si="0"/>
        <v>Abbie Walker</v>
      </c>
      <c r="E19" s="22">
        <v>2.0983796296296296E-2</v>
      </c>
      <c r="F19" s="44">
        <f t="shared" si="1"/>
        <v>9</v>
      </c>
      <c r="G19" s="23">
        <f t="shared" si="2"/>
        <v>2.0983796296296296E-2</v>
      </c>
      <c r="H19" s="44">
        <f t="shared" si="3"/>
        <v>2</v>
      </c>
      <c r="I19" s="44">
        <f t="shared" si="4"/>
        <v>9</v>
      </c>
      <c r="J19" s="23" t="str">
        <f t="shared" si="5"/>
        <v/>
      </c>
      <c r="K19" s="44">
        <f t="shared" si="6"/>
        <v>0</v>
      </c>
      <c r="L19" s="44">
        <f t="shared" si="7"/>
        <v>0</v>
      </c>
      <c r="M19" s="23" t="str">
        <f t="shared" si="8"/>
        <v/>
      </c>
      <c r="N19" s="44">
        <f t="shared" si="9"/>
        <v>0</v>
      </c>
      <c r="O19" s="44">
        <f t="shared" si="10"/>
        <v>0</v>
      </c>
      <c r="P19" s="23" t="str">
        <f t="shared" si="11"/>
        <v/>
      </c>
      <c r="Q19" s="44">
        <f t="shared" si="12"/>
        <v>0</v>
      </c>
      <c r="R19" s="44">
        <f t="shared" si="13"/>
        <v>0</v>
      </c>
      <c r="S19" s="44">
        <f t="shared" si="14"/>
        <v>1</v>
      </c>
      <c r="T19" s="44">
        <f>VLOOKUP(C19,'Division 1'!$B$3:$C$102,2,FALSE)</f>
        <v>1</v>
      </c>
      <c r="U19" s="44" t="e">
        <f>VLOOKUP(C19,'Division 2'!$B$3:$C$99,2,FALSE)</f>
        <v>#N/A</v>
      </c>
      <c r="V19" s="44" t="str">
        <f>IF(ISNUMBER(B19),IF(S19=1,VLOOKUP(C19,'Division 1'!$B$3:$D$102,3,FALSE),VLOOKUP(C19,'Division 2'!$B$3:$D$99,3,FALSE)),0)</f>
        <v>F</v>
      </c>
      <c r="W19" t="str">
        <f t="shared" si="15"/>
        <v>Abbie Walker</v>
      </c>
    </row>
    <row r="20" spans="2:23" x14ac:dyDescent="0.25">
      <c r="B20" s="37">
        <v>44177</v>
      </c>
      <c r="C20" t="s">
        <v>40</v>
      </c>
      <c r="D20" t="str">
        <f t="shared" si="0"/>
        <v>Jonathan Wallace</v>
      </c>
      <c r="E20" s="22">
        <v>2.1875000000000002E-2</v>
      </c>
      <c r="F20" s="44">
        <f t="shared" si="1"/>
        <v>4</v>
      </c>
      <c r="G20" s="23" t="str">
        <f t="shared" si="2"/>
        <v/>
      </c>
      <c r="H20" s="44">
        <f t="shared" si="3"/>
        <v>0</v>
      </c>
      <c r="I20" s="44">
        <f t="shared" si="4"/>
        <v>0</v>
      </c>
      <c r="J20" s="23" t="str">
        <f t="shared" si="5"/>
        <v/>
      </c>
      <c r="K20" s="44">
        <f t="shared" si="6"/>
        <v>0</v>
      </c>
      <c r="L20" s="44">
        <f t="shared" si="7"/>
        <v>0</v>
      </c>
      <c r="M20" s="23">
        <f t="shared" si="8"/>
        <v>2.1875000000000002E-2</v>
      </c>
      <c r="N20" s="44">
        <f t="shared" si="9"/>
        <v>7</v>
      </c>
      <c r="O20" s="44">
        <f t="shared" si="10"/>
        <v>4</v>
      </c>
      <c r="P20" s="23" t="str">
        <f t="shared" si="11"/>
        <v/>
      </c>
      <c r="Q20" s="44">
        <f t="shared" si="12"/>
        <v>0</v>
      </c>
      <c r="R20" s="44">
        <f t="shared" si="13"/>
        <v>0</v>
      </c>
      <c r="S20" s="44">
        <f t="shared" si="14"/>
        <v>1</v>
      </c>
      <c r="T20" s="44">
        <f>VLOOKUP(C20,'Division 1'!$B$3:$C$102,2,FALSE)</f>
        <v>1</v>
      </c>
      <c r="U20" s="44" t="e">
        <f>VLOOKUP(C20,'Division 2'!$B$3:$C$99,2,FALSE)</f>
        <v>#N/A</v>
      </c>
      <c r="V20" s="44" t="str">
        <f>IF(ISNUMBER(B20),IF(S20=1,VLOOKUP(C20,'Division 1'!$B$3:$D$102,3,FALSE),VLOOKUP(C20,'Division 2'!$B$3:$D$99,3,FALSE)),0)</f>
        <v>M</v>
      </c>
      <c r="W20" t="str">
        <f t="shared" si="15"/>
        <v>Jonathan Wallace</v>
      </c>
    </row>
    <row r="21" spans="2:23" x14ac:dyDescent="0.25">
      <c r="B21" s="37">
        <v>44196</v>
      </c>
      <c r="C21" t="s">
        <v>75</v>
      </c>
      <c r="D21" t="str">
        <f t="shared" si="0"/>
        <v>Graham Darby</v>
      </c>
      <c r="E21" s="22">
        <v>2.9780092592592594E-2</v>
      </c>
      <c r="F21" s="44">
        <f t="shared" si="1"/>
        <v>7</v>
      </c>
      <c r="G21" s="23" t="str">
        <f t="shared" si="2"/>
        <v/>
      </c>
      <c r="H21" s="44">
        <f t="shared" si="3"/>
        <v>0</v>
      </c>
      <c r="I21" s="44">
        <f t="shared" si="4"/>
        <v>0</v>
      </c>
      <c r="J21" s="23" t="str">
        <f t="shared" si="5"/>
        <v/>
      </c>
      <c r="K21" s="44">
        <f t="shared" si="6"/>
        <v>0</v>
      </c>
      <c r="L21" s="44">
        <f t="shared" si="7"/>
        <v>0</v>
      </c>
      <c r="M21" s="23" t="str">
        <f t="shared" si="8"/>
        <v/>
      </c>
      <c r="N21" s="44">
        <f t="shared" si="9"/>
        <v>0</v>
      </c>
      <c r="O21" s="44">
        <f t="shared" si="10"/>
        <v>0</v>
      </c>
      <c r="P21" s="23">
        <f t="shared" si="11"/>
        <v>2.9780092592592594E-2</v>
      </c>
      <c r="Q21" s="44">
        <f t="shared" si="12"/>
        <v>4</v>
      </c>
      <c r="R21" s="44">
        <f t="shared" si="13"/>
        <v>7</v>
      </c>
      <c r="S21" s="44">
        <f t="shared" si="14"/>
        <v>2</v>
      </c>
      <c r="T21" s="44" t="e">
        <f>VLOOKUP(C21,'Division 1'!$B$3:$C$102,2,FALSE)</f>
        <v>#N/A</v>
      </c>
      <c r="U21" s="44">
        <f>VLOOKUP(C21,'Division 2'!$B$3:$C$99,2,FALSE)</f>
        <v>2</v>
      </c>
      <c r="V21" s="44" t="str">
        <f>IF(ISNUMBER(B21),IF(S21=1,VLOOKUP(C21,'Division 1'!$B$3:$D$102,3,FALSE),VLOOKUP(C21,'Division 2'!$B$3:$D$99,3,FALSE)),0)</f>
        <v>M</v>
      </c>
      <c r="W21" t="str">
        <f t="shared" si="15"/>
        <v>Graham Darby</v>
      </c>
    </row>
    <row r="22" spans="2:23" x14ac:dyDescent="0.25">
      <c r="B22" s="37">
        <v>44196</v>
      </c>
      <c r="C22" t="s">
        <v>149</v>
      </c>
      <c r="D22" t="str">
        <f t="shared" si="0"/>
        <v>Callum Darby</v>
      </c>
      <c r="E22" s="22">
        <v>3.0289351851851855E-2</v>
      </c>
      <c r="F22" s="44">
        <f t="shared" si="1"/>
        <v>6</v>
      </c>
      <c r="G22" s="23" t="str">
        <f t="shared" si="2"/>
        <v/>
      </c>
      <c r="H22" s="44">
        <f t="shared" si="3"/>
        <v>0</v>
      </c>
      <c r="I22" s="44">
        <f t="shared" si="4"/>
        <v>0</v>
      </c>
      <c r="J22" s="23" t="str">
        <f t="shared" si="5"/>
        <v/>
      </c>
      <c r="K22" s="44">
        <f t="shared" si="6"/>
        <v>0</v>
      </c>
      <c r="L22" s="44">
        <f t="shared" si="7"/>
        <v>0</v>
      </c>
      <c r="M22" s="23" t="str">
        <f t="shared" si="8"/>
        <v/>
      </c>
      <c r="N22" s="44">
        <f t="shared" si="9"/>
        <v>0</v>
      </c>
      <c r="O22" s="44">
        <f t="shared" si="10"/>
        <v>0</v>
      </c>
      <c r="P22" s="23">
        <f t="shared" si="11"/>
        <v>3.0289351851851855E-2</v>
      </c>
      <c r="Q22" s="44">
        <f t="shared" si="12"/>
        <v>5</v>
      </c>
      <c r="R22" s="44">
        <f t="shared" si="13"/>
        <v>6</v>
      </c>
      <c r="S22" s="44">
        <f t="shared" si="14"/>
        <v>2</v>
      </c>
      <c r="T22" s="44" t="e">
        <f>VLOOKUP(C22,'Division 1'!$B$3:$C$102,2,FALSE)</f>
        <v>#N/A</v>
      </c>
      <c r="U22" s="44">
        <f>VLOOKUP(C22,'Division 2'!$B$3:$C$99,2,FALSE)</f>
        <v>2</v>
      </c>
      <c r="V22" s="44" t="str">
        <f>IF(ISNUMBER(B22),IF(S22=1,VLOOKUP(C22,'Division 1'!$B$3:$D$102,3,FALSE),VLOOKUP(C22,'Division 2'!$B$3:$D$99,3,FALSE)),0)</f>
        <v>M</v>
      </c>
      <c r="W22" t="str">
        <f t="shared" si="15"/>
        <v>Callum Darby</v>
      </c>
    </row>
    <row r="23" spans="2:23" x14ac:dyDescent="0.25">
      <c r="B23" s="37"/>
      <c r="D23">
        <f t="shared" si="0"/>
        <v>0</v>
      </c>
      <c r="E23" s="22"/>
      <c r="F23" s="44">
        <f t="shared" si="1"/>
        <v>0</v>
      </c>
      <c r="G23" s="23" t="str">
        <f t="shared" si="2"/>
        <v/>
      </c>
      <c r="H23" s="44">
        <f t="shared" si="3"/>
        <v>0</v>
      </c>
      <c r="I23" s="44">
        <f t="shared" si="4"/>
        <v>0</v>
      </c>
      <c r="J23" s="23" t="str">
        <f t="shared" si="5"/>
        <v/>
      </c>
      <c r="K23" s="44">
        <f t="shared" si="6"/>
        <v>0</v>
      </c>
      <c r="L23" s="44">
        <f t="shared" si="7"/>
        <v>0</v>
      </c>
      <c r="M23" s="23" t="str">
        <f t="shared" si="8"/>
        <v/>
      </c>
      <c r="N23" s="44">
        <f t="shared" si="9"/>
        <v>0</v>
      </c>
      <c r="O23" s="44">
        <f t="shared" si="10"/>
        <v>0</v>
      </c>
      <c r="P23" s="23" t="str">
        <f t="shared" si="11"/>
        <v/>
      </c>
      <c r="Q23" s="44">
        <f t="shared" si="12"/>
        <v>0</v>
      </c>
      <c r="R23" s="44">
        <f t="shared" si="13"/>
        <v>0</v>
      </c>
      <c r="S23" s="44">
        <f t="shared" si="14"/>
        <v>0</v>
      </c>
      <c r="T23" s="44" t="e">
        <f>VLOOKUP(C23,'Division 1'!$B$3:$C$102,2,FALSE)</f>
        <v>#N/A</v>
      </c>
      <c r="U23" s="44" t="e">
        <f>VLOOKUP(C23,'Division 2'!$B$3:$C$99,2,FALSE)</f>
        <v>#N/A</v>
      </c>
      <c r="V23" s="44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44">
        <f t="shared" si="1"/>
        <v>0</v>
      </c>
      <c r="G24" s="23" t="str">
        <f t="shared" si="2"/>
        <v/>
      </c>
      <c r="H24" s="44">
        <f t="shared" si="3"/>
        <v>0</v>
      </c>
      <c r="I24" s="44">
        <f t="shared" si="4"/>
        <v>0</v>
      </c>
      <c r="J24" s="23" t="str">
        <f t="shared" si="5"/>
        <v/>
      </c>
      <c r="K24" s="44">
        <f t="shared" si="6"/>
        <v>0</v>
      </c>
      <c r="L24" s="44">
        <f t="shared" si="7"/>
        <v>0</v>
      </c>
      <c r="M24" s="23" t="str">
        <f t="shared" si="8"/>
        <v/>
      </c>
      <c r="N24" s="44">
        <f t="shared" si="9"/>
        <v>0</v>
      </c>
      <c r="O24" s="44">
        <f t="shared" si="10"/>
        <v>0</v>
      </c>
      <c r="P24" s="23" t="str">
        <f t="shared" si="11"/>
        <v/>
      </c>
      <c r="Q24" s="44">
        <f t="shared" si="12"/>
        <v>0</v>
      </c>
      <c r="R24" s="44">
        <f t="shared" si="13"/>
        <v>0</v>
      </c>
      <c r="S24" s="44">
        <f t="shared" si="14"/>
        <v>0</v>
      </c>
      <c r="T24" s="44" t="e">
        <f>VLOOKUP(C24,'Division 1'!$B$3:$C$102,2,FALSE)</f>
        <v>#N/A</v>
      </c>
      <c r="U24" s="44" t="e">
        <f>VLOOKUP(C24,'Division 2'!$B$3:$C$99,2,FALSE)</f>
        <v>#N/A</v>
      </c>
      <c r="V24" s="44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44">
        <f t="shared" si="1"/>
        <v>0</v>
      </c>
      <c r="G25" s="23" t="str">
        <f t="shared" si="2"/>
        <v/>
      </c>
      <c r="H25" s="44">
        <f t="shared" si="3"/>
        <v>0</v>
      </c>
      <c r="I25" s="44">
        <f t="shared" si="4"/>
        <v>0</v>
      </c>
      <c r="J25" s="23" t="str">
        <f t="shared" si="5"/>
        <v/>
      </c>
      <c r="K25" s="44">
        <f t="shared" si="6"/>
        <v>0</v>
      </c>
      <c r="L25" s="44">
        <f t="shared" si="7"/>
        <v>0</v>
      </c>
      <c r="M25" s="23" t="str">
        <f t="shared" si="8"/>
        <v/>
      </c>
      <c r="N25" s="44">
        <f t="shared" si="9"/>
        <v>0</v>
      </c>
      <c r="O25" s="44">
        <f t="shared" si="10"/>
        <v>0</v>
      </c>
      <c r="P25" s="23" t="str">
        <f t="shared" si="11"/>
        <v/>
      </c>
      <c r="Q25" s="44">
        <f t="shared" si="12"/>
        <v>0</v>
      </c>
      <c r="R25" s="44">
        <f t="shared" si="13"/>
        <v>0</v>
      </c>
      <c r="S25" s="44">
        <f t="shared" si="14"/>
        <v>0</v>
      </c>
      <c r="T25" s="44" t="e">
        <f>VLOOKUP(C25,'Division 1'!$B$3:$C$102,2,FALSE)</f>
        <v>#N/A</v>
      </c>
      <c r="U25" s="44" t="e">
        <f>VLOOKUP(C25,'Division 2'!$B$3:$C$99,2,FALSE)</f>
        <v>#N/A</v>
      </c>
      <c r="V25" s="44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2"/>
      <c r="F26" s="44">
        <f t="shared" si="1"/>
        <v>0</v>
      </c>
      <c r="G26" s="23" t="str">
        <f t="shared" si="2"/>
        <v/>
      </c>
      <c r="H26" s="44">
        <f t="shared" si="3"/>
        <v>0</v>
      </c>
      <c r="I26" s="44">
        <f t="shared" si="4"/>
        <v>0</v>
      </c>
      <c r="J26" s="23" t="str">
        <f t="shared" si="5"/>
        <v/>
      </c>
      <c r="K26" s="44">
        <f t="shared" si="6"/>
        <v>0</v>
      </c>
      <c r="L26" s="44">
        <f t="shared" si="7"/>
        <v>0</v>
      </c>
      <c r="M26" s="23" t="str">
        <f t="shared" si="8"/>
        <v/>
      </c>
      <c r="N26" s="44">
        <f t="shared" si="9"/>
        <v>0</v>
      </c>
      <c r="O26" s="44">
        <f t="shared" si="10"/>
        <v>0</v>
      </c>
      <c r="P26" s="23" t="str">
        <f t="shared" si="11"/>
        <v/>
      </c>
      <c r="Q26" s="44">
        <f t="shared" si="12"/>
        <v>0</v>
      </c>
      <c r="R26" s="44">
        <f t="shared" si="13"/>
        <v>0</v>
      </c>
      <c r="S26" s="44">
        <f t="shared" si="14"/>
        <v>0</v>
      </c>
      <c r="T26" s="44" t="e">
        <f>VLOOKUP(C26,'Division 1'!$B$3:$C$102,2,FALSE)</f>
        <v>#N/A</v>
      </c>
      <c r="U26" s="44" t="e">
        <f>VLOOKUP(C26,'Division 2'!$B$3:$C$99,2,FALSE)</f>
        <v>#N/A</v>
      </c>
      <c r="V26" s="44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44">
        <f t="shared" si="1"/>
        <v>0</v>
      </c>
      <c r="G27" s="23" t="str">
        <f t="shared" si="2"/>
        <v/>
      </c>
      <c r="H27" s="44">
        <f t="shared" si="3"/>
        <v>0</v>
      </c>
      <c r="I27" s="44">
        <f t="shared" si="4"/>
        <v>0</v>
      </c>
      <c r="J27" s="23" t="str">
        <f t="shared" si="5"/>
        <v/>
      </c>
      <c r="K27" s="44">
        <f t="shared" si="6"/>
        <v>0</v>
      </c>
      <c r="L27" s="44">
        <f t="shared" si="7"/>
        <v>0</v>
      </c>
      <c r="M27" s="23" t="str">
        <f t="shared" si="8"/>
        <v/>
      </c>
      <c r="N27" s="44">
        <f t="shared" si="9"/>
        <v>0</v>
      </c>
      <c r="O27" s="44">
        <f t="shared" si="10"/>
        <v>0</v>
      </c>
      <c r="P27" s="23" t="str">
        <f t="shared" si="11"/>
        <v/>
      </c>
      <c r="Q27" s="44">
        <f t="shared" si="12"/>
        <v>0</v>
      </c>
      <c r="R27" s="44">
        <f t="shared" si="13"/>
        <v>0</v>
      </c>
      <c r="S27" s="44">
        <f t="shared" si="14"/>
        <v>0</v>
      </c>
      <c r="T27" s="44" t="e">
        <f>VLOOKUP(C27,'Division 1'!$B$3:$C$102,2,FALSE)</f>
        <v>#N/A</v>
      </c>
      <c r="U27" s="44" t="e">
        <f>VLOOKUP(C27,'Division 2'!$B$3:$C$99,2,FALSE)</f>
        <v>#N/A</v>
      </c>
      <c r="V27" s="44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2"/>
      <c r="F28" s="44">
        <f t="shared" si="1"/>
        <v>0</v>
      </c>
      <c r="G28" s="23" t="str">
        <f t="shared" si="2"/>
        <v/>
      </c>
      <c r="H28" s="44">
        <f t="shared" si="3"/>
        <v>0</v>
      </c>
      <c r="I28" s="44">
        <f t="shared" si="4"/>
        <v>0</v>
      </c>
      <c r="J28" s="23" t="str">
        <f t="shared" si="5"/>
        <v/>
      </c>
      <c r="K28" s="44">
        <f t="shared" si="6"/>
        <v>0</v>
      </c>
      <c r="L28" s="44">
        <f t="shared" si="7"/>
        <v>0</v>
      </c>
      <c r="M28" s="23" t="str">
        <f t="shared" si="8"/>
        <v/>
      </c>
      <c r="N28" s="44">
        <f t="shared" si="9"/>
        <v>0</v>
      </c>
      <c r="O28" s="44">
        <f t="shared" si="10"/>
        <v>0</v>
      </c>
      <c r="P28" s="23" t="str">
        <f t="shared" si="11"/>
        <v/>
      </c>
      <c r="Q28" s="44">
        <f t="shared" si="12"/>
        <v>0</v>
      </c>
      <c r="R28" s="44">
        <f t="shared" si="13"/>
        <v>0</v>
      </c>
      <c r="S28" s="44">
        <f t="shared" si="14"/>
        <v>0</v>
      </c>
      <c r="T28" s="44" t="e">
        <f>VLOOKUP(C28,'Division 1'!$B$3:$C$102,2,FALSE)</f>
        <v>#N/A</v>
      </c>
      <c r="U28" s="44" t="e">
        <f>VLOOKUP(C28,'Division 2'!$B$3:$C$99,2,FALSE)</f>
        <v>#N/A</v>
      </c>
      <c r="V28" s="44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2"/>
      <c r="F29" s="44">
        <f t="shared" si="1"/>
        <v>0</v>
      </c>
      <c r="G29" s="23" t="str">
        <f t="shared" si="2"/>
        <v/>
      </c>
      <c r="H29" s="44">
        <f t="shared" si="3"/>
        <v>0</v>
      </c>
      <c r="I29" s="44">
        <f t="shared" si="4"/>
        <v>0</v>
      </c>
      <c r="J29" s="23" t="str">
        <f t="shared" si="5"/>
        <v/>
      </c>
      <c r="K29" s="44">
        <f t="shared" si="6"/>
        <v>0</v>
      </c>
      <c r="L29" s="44">
        <f t="shared" si="7"/>
        <v>0</v>
      </c>
      <c r="M29" s="23" t="str">
        <f t="shared" si="8"/>
        <v/>
      </c>
      <c r="N29" s="44">
        <f t="shared" si="9"/>
        <v>0</v>
      </c>
      <c r="O29" s="44">
        <f t="shared" si="10"/>
        <v>0</v>
      </c>
      <c r="P29" s="23" t="str">
        <f t="shared" si="11"/>
        <v/>
      </c>
      <c r="Q29" s="44">
        <f t="shared" si="12"/>
        <v>0</v>
      </c>
      <c r="R29" s="44">
        <f t="shared" si="13"/>
        <v>0</v>
      </c>
      <c r="S29" s="44">
        <f t="shared" si="14"/>
        <v>0</v>
      </c>
      <c r="T29" s="44" t="e">
        <f>VLOOKUP(C29,'Division 1'!$B$3:$C$102,2,FALSE)</f>
        <v>#N/A</v>
      </c>
      <c r="U29" s="44" t="e">
        <f>VLOOKUP(C29,'Division 2'!$B$3:$C$99,2,FALSE)</f>
        <v>#N/A</v>
      </c>
      <c r="V29" s="44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B30" s="37"/>
      <c r="D30">
        <f t="shared" si="0"/>
        <v>0</v>
      </c>
      <c r="E30" s="22"/>
      <c r="F30" s="44">
        <f t="shared" si="1"/>
        <v>0</v>
      </c>
      <c r="G30" s="23" t="str">
        <f t="shared" si="2"/>
        <v/>
      </c>
      <c r="H30" s="44">
        <f t="shared" si="3"/>
        <v>0</v>
      </c>
      <c r="I30" s="44">
        <f t="shared" si="4"/>
        <v>0</v>
      </c>
      <c r="J30" s="23" t="str">
        <f t="shared" si="5"/>
        <v/>
      </c>
      <c r="K30" s="44">
        <f t="shared" si="6"/>
        <v>0</v>
      </c>
      <c r="L30" s="44">
        <f t="shared" si="7"/>
        <v>0</v>
      </c>
      <c r="M30" s="23" t="str">
        <f t="shared" si="8"/>
        <v/>
      </c>
      <c r="N30" s="44">
        <f t="shared" si="9"/>
        <v>0</v>
      </c>
      <c r="O30" s="44">
        <f t="shared" si="10"/>
        <v>0</v>
      </c>
      <c r="P30" s="23" t="str">
        <f t="shared" si="11"/>
        <v/>
      </c>
      <c r="Q30" s="44">
        <f t="shared" si="12"/>
        <v>0</v>
      </c>
      <c r="R30" s="44">
        <f t="shared" si="13"/>
        <v>0</v>
      </c>
      <c r="S30" s="44">
        <f t="shared" si="14"/>
        <v>0</v>
      </c>
      <c r="T30" s="44" t="e">
        <f>VLOOKUP(C30,'Division 1'!$B$3:$C$102,2,FALSE)</f>
        <v>#N/A</v>
      </c>
      <c r="U30" s="44" t="e">
        <f>VLOOKUP(C30,'Division 2'!$B$3:$C$99,2,FALSE)</f>
        <v>#N/A</v>
      </c>
      <c r="V30" s="44">
        <f>IF(ISNUMBER(B30),IF(S30=1,VLOOKUP(C30,'Division 1'!$B$3:$D$102,3,FALSE),VLOOKUP(C30,'Division 2'!$B$3:$D$99,3,FALSE)),0)</f>
        <v>0</v>
      </c>
      <c r="W30">
        <f t="shared" si="15"/>
        <v>0</v>
      </c>
    </row>
    <row r="31" spans="2:23" x14ac:dyDescent="0.25">
      <c r="B31" s="37"/>
      <c r="D31">
        <f t="shared" ref="D31:D50" si="16">IF(A31="Old",C31&amp;" Old",C31)</f>
        <v>0</v>
      </c>
      <c r="E31" s="22"/>
      <c r="F31" s="44">
        <f t="shared" si="1"/>
        <v>0</v>
      </c>
      <c r="G31" s="23" t="str">
        <f t="shared" si="2"/>
        <v/>
      </c>
      <c r="H31" s="44">
        <f t="shared" si="3"/>
        <v>0</v>
      </c>
      <c r="I31" s="44">
        <f t="shared" si="4"/>
        <v>0</v>
      </c>
      <c r="J31" s="23" t="str">
        <f t="shared" si="5"/>
        <v/>
      </c>
      <c r="K31" s="44">
        <f t="shared" si="6"/>
        <v>0</v>
      </c>
      <c r="L31" s="44">
        <f t="shared" si="7"/>
        <v>0</v>
      </c>
      <c r="M31" s="23" t="str">
        <f t="shared" si="8"/>
        <v/>
      </c>
      <c r="N31" s="44">
        <f t="shared" si="9"/>
        <v>0</v>
      </c>
      <c r="O31" s="44">
        <f t="shared" si="10"/>
        <v>0</v>
      </c>
      <c r="P31" s="23" t="str">
        <f t="shared" si="11"/>
        <v/>
      </c>
      <c r="Q31" s="44">
        <f t="shared" si="12"/>
        <v>0</v>
      </c>
      <c r="R31" s="44">
        <f t="shared" si="13"/>
        <v>0</v>
      </c>
      <c r="S31" s="44">
        <f t="shared" si="14"/>
        <v>0</v>
      </c>
      <c r="T31" s="44" t="e">
        <f>VLOOKUP(C31,'Division 1'!$B$3:$C$102,2,FALSE)</f>
        <v>#N/A</v>
      </c>
      <c r="U31" s="44" t="e">
        <f>VLOOKUP(C31,'Division 2'!$B$3:$C$99,2,FALSE)</f>
        <v>#N/A</v>
      </c>
      <c r="V31" s="44">
        <f>IF(ISNUMBER(B31),IF(S31=1,VLOOKUP(C31,'Division 1'!$B$3:$D$102,3,FALSE),VLOOKUP(C31,'Division 2'!$B$3:$D$99,3,FALSE)),0)</f>
        <v>0</v>
      </c>
      <c r="W31">
        <f t="shared" si="15"/>
        <v>0</v>
      </c>
    </row>
    <row r="32" spans="2:23" x14ac:dyDescent="0.25">
      <c r="B32" s="37"/>
      <c r="D32">
        <f t="shared" si="16"/>
        <v>0</v>
      </c>
      <c r="E32" s="22"/>
      <c r="F32" s="44">
        <f t="shared" si="1"/>
        <v>0</v>
      </c>
      <c r="G32" s="23" t="str">
        <f t="shared" si="2"/>
        <v/>
      </c>
      <c r="H32" s="44">
        <f t="shared" si="3"/>
        <v>0</v>
      </c>
      <c r="I32" s="44">
        <f t="shared" si="4"/>
        <v>0</v>
      </c>
      <c r="J32" s="23" t="str">
        <f t="shared" si="5"/>
        <v/>
      </c>
      <c r="K32" s="44">
        <f t="shared" si="6"/>
        <v>0</v>
      </c>
      <c r="L32" s="44">
        <f t="shared" si="7"/>
        <v>0</v>
      </c>
      <c r="M32" s="23" t="str">
        <f t="shared" si="8"/>
        <v/>
      </c>
      <c r="N32" s="44">
        <f t="shared" si="9"/>
        <v>0</v>
      </c>
      <c r="O32" s="44">
        <f t="shared" si="10"/>
        <v>0</v>
      </c>
      <c r="P32" s="23" t="str">
        <f t="shared" si="11"/>
        <v/>
      </c>
      <c r="Q32" s="44">
        <f t="shared" si="12"/>
        <v>0</v>
      </c>
      <c r="R32" s="44">
        <f t="shared" si="13"/>
        <v>0</v>
      </c>
      <c r="S32" s="44">
        <f t="shared" si="14"/>
        <v>0</v>
      </c>
      <c r="T32" s="44" t="e">
        <f>VLOOKUP(C32,'Division 1'!$B$3:$C$102,2,FALSE)</f>
        <v>#N/A</v>
      </c>
      <c r="U32" s="44" t="e">
        <f>VLOOKUP(C32,'Division 2'!$B$3:$C$99,2,FALSE)</f>
        <v>#N/A</v>
      </c>
      <c r="V32" s="44">
        <f>IF(ISNUMBER(B32),IF(S32=1,VLOOKUP(C32,'Division 1'!$B$3:$D$102,3,FALSE),VLOOKUP(C32,'Division 2'!$B$3:$D$99,3,FALSE)),0)</f>
        <v>0</v>
      </c>
      <c r="W32">
        <f t="shared" si="15"/>
        <v>0</v>
      </c>
    </row>
    <row r="33" spans="2:23" x14ac:dyDescent="0.25">
      <c r="B33" s="37"/>
      <c r="D33">
        <f t="shared" si="16"/>
        <v>0</v>
      </c>
      <c r="E33" s="22"/>
      <c r="F33" s="44">
        <f t="shared" si="1"/>
        <v>0</v>
      </c>
      <c r="G33" s="23" t="str">
        <f t="shared" si="2"/>
        <v/>
      </c>
      <c r="H33" s="44">
        <f t="shared" si="3"/>
        <v>0</v>
      </c>
      <c r="I33" s="44">
        <f t="shared" si="4"/>
        <v>0</v>
      </c>
      <c r="J33" s="23" t="str">
        <f t="shared" si="5"/>
        <v/>
      </c>
      <c r="K33" s="44">
        <f t="shared" si="6"/>
        <v>0</v>
      </c>
      <c r="L33" s="44">
        <f t="shared" si="7"/>
        <v>0</v>
      </c>
      <c r="M33" s="23" t="str">
        <f t="shared" si="8"/>
        <v/>
      </c>
      <c r="N33" s="44">
        <f t="shared" si="9"/>
        <v>0</v>
      </c>
      <c r="O33" s="44">
        <f t="shared" si="10"/>
        <v>0</v>
      </c>
      <c r="P33" s="23" t="str">
        <f t="shared" si="11"/>
        <v/>
      </c>
      <c r="Q33" s="44">
        <f t="shared" si="12"/>
        <v>0</v>
      </c>
      <c r="R33" s="44">
        <f t="shared" si="13"/>
        <v>0</v>
      </c>
      <c r="S33" s="44">
        <f t="shared" si="14"/>
        <v>0</v>
      </c>
      <c r="T33" s="44" t="e">
        <f>VLOOKUP(C33,'Division 1'!$B$3:$C$102,2,FALSE)</f>
        <v>#N/A</v>
      </c>
      <c r="U33" s="44" t="e">
        <f>VLOOKUP(C33,'Division 2'!$B$3:$C$99,2,FALSE)</f>
        <v>#N/A</v>
      </c>
      <c r="V33" s="44">
        <f>IF(ISNUMBER(B33),IF(S33=1,VLOOKUP(C33,'Division 1'!$B$3:$D$102,3,FALSE),VLOOKUP(C33,'Division 2'!$B$3:$D$99,3,FALSE)),0)</f>
        <v>0</v>
      </c>
      <c r="W33">
        <f t="shared" si="15"/>
        <v>0</v>
      </c>
    </row>
    <row r="34" spans="2:23" x14ac:dyDescent="0.25">
      <c r="B34" s="37"/>
      <c r="D34">
        <f t="shared" si="16"/>
        <v>0</v>
      </c>
      <c r="E34" s="22"/>
      <c r="F34" s="44">
        <f t="shared" si="1"/>
        <v>0</v>
      </c>
      <c r="G34" s="23" t="str">
        <f t="shared" si="2"/>
        <v/>
      </c>
      <c r="H34" s="44">
        <f t="shared" si="3"/>
        <v>0</v>
      </c>
      <c r="I34" s="44">
        <f t="shared" si="4"/>
        <v>0</v>
      </c>
      <c r="J34" s="23" t="str">
        <f t="shared" si="5"/>
        <v/>
      </c>
      <c r="K34" s="44">
        <f t="shared" si="6"/>
        <v>0</v>
      </c>
      <c r="L34" s="44">
        <f t="shared" si="7"/>
        <v>0</v>
      </c>
      <c r="M34" s="23" t="str">
        <f t="shared" si="8"/>
        <v/>
      </c>
      <c r="N34" s="44">
        <f t="shared" si="9"/>
        <v>0</v>
      </c>
      <c r="O34" s="44">
        <f t="shared" si="10"/>
        <v>0</v>
      </c>
      <c r="P34" s="23" t="str">
        <f t="shared" si="11"/>
        <v/>
      </c>
      <c r="Q34" s="44">
        <f t="shared" si="12"/>
        <v>0</v>
      </c>
      <c r="R34" s="44">
        <f t="shared" si="13"/>
        <v>0</v>
      </c>
      <c r="S34" s="44">
        <f t="shared" si="14"/>
        <v>0</v>
      </c>
      <c r="T34" s="44" t="e">
        <f>VLOOKUP(C34,'Division 1'!$B$3:$C$102,2,FALSE)</f>
        <v>#N/A</v>
      </c>
      <c r="U34" s="44" t="e">
        <f>VLOOKUP(C34,'Division 2'!$B$3:$C$99,2,FALSE)</f>
        <v>#N/A</v>
      </c>
      <c r="V34" s="44">
        <f>IF(ISNUMBER(B34),IF(S34=1,VLOOKUP(C34,'Division 1'!$B$3:$D$102,3,FALSE),VLOOKUP(C34,'Division 2'!$B$3:$D$99,3,FALSE)),0)</f>
        <v>0</v>
      </c>
      <c r="W34">
        <f t="shared" si="15"/>
        <v>0</v>
      </c>
    </row>
    <row r="35" spans="2:23" x14ac:dyDescent="0.25">
      <c r="B35" s="37"/>
      <c r="D35">
        <f t="shared" si="16"/>
        <v>0</v>
      </c>
      <c r="E35" s="22"/>
      <c r="F35" s="44">
        <f t="shared" si="1"/>
        <v>0</v>
      </c>
      <c r="G35" s="23" t="str">
        <f t="shared" si="2"/>
        <v/>
      </c>
      <c r="H35" s="44">
        <f t="shared" si="3"/>
        <v>0</v>
      </c>
      <c r="I35" s="44">
        <f t="shared" si="4"/>
        <v>0</v>
      </c>
      <c r="J35" s="23" t="str">
        <f t="shared" si="5"/>
        <v/>
      </c>
      <c r="K35" s="44">
        <f t="shared" si="6"/>
        <v>0</v>
      </c>
      <c r="L35" s="44">
        <f t="shared" si="7"/>
        <v>0</v>
      </c>
      <c r="M35" s="23" t="str">
        <f t="shared" si="8"/>
        <v/>
      </c>
      <c r="N35" s="44">
        <f t="shared" si="9"/>
        <v>0</v>
      </c>
      <c r="O35" s="44">
        <f t="shared" si="10"/>
        <v>0</v>
      </c>
      <c r="P35" s="23" t="str">
        <f t="shared" si="11"/>
        <v/>
      </c>
      <c r="Q35" s="44">
        <f t="shared" si="12"/>
        <v>0</v>
      </c>
      <c r="R35" s="44">
        <f t="shared" si="13"/>
        <v>0</v>
      </c>
      <c r="S35" s="44">
        <f t="shared" si="14"/>
        <v>0</v>
      </c>
      <c r="T35" s="44" t="e">
        <f>VLOOKUP(C35,'Division 1'!$B$3:$C$102,2,FALSE)</f>
        <v>#N/A</v>
      </c>
      <c r="U35" s="44" t="e">
        <f>VLOOKUP(C35,'Division 2'!$B$3:$C$99,2,FALSE)</f>
        <v>#N/A</v>
      </c>
      <c r="V35" s="44">
        <f>IF(ISNUMBER(B35),IF(S35=1,VLOOKUP(C35,'Division 1'!$B$3:$D$102,3,FALSE),VLOOKUP(C35,'Division 2'!$B$3:$D$99,3,FALSE)),0)</f>
        <v>0</v>
      </c>
      <c r="W35">
        <f t="shared" si="15"/>
        <v>0</v>
      </c>
    </row>
    <row r="36" spans="2:23" x14ac:dyDescent="0.25">
      <c r="B36" s="37"/>
      <c r="D36">
        <f t="shared" si="16"/>
        <v>0</v>
      </c>
      <c r="E36" s="22"/>
      <c r="F36" s="44">
        <f t="shared" si="1"/>
        <v>0</v>
      </c>
      <c r="G36" s="23" t="str">
        <f t="shared" si="2"/>
        <v/>
      </c>
      <c r="H36" s="44">
        <f t="shared" si="3"/>
        <v>0</v>
      </c>
      <c r="I36" s="44">
        <f t="shared" si="4"/>
        <v>0</v>
      </c>
      <c r="J36" s="23" t="str">
        <f t="shared" si="5"/>
        <v/>
      </c>
      <c r="K36" s="44">
        <f t="shared" si="6"/>
        <v>0</v>
      </c>
      <c r="L36" s="44">
        <f t="shared" si="7"/>
        <v>0</v>
      </c>
      <c r="M36" s="23" t="str">
        <f t="shared" si="8"/>
        <v/>
      </c>
      <c r="N36" s="44">
        <f t="shared" si="9"/>
        <v>0</v>
      </c>
      <c r="O36" s="44">
        <f t="shared" si="10"/>
        <v>0</v>
      </c>
      <c r="P36" s="23" t="str">
        <f t="shared" si="11"/>
        <v/>
      </c>
      <c r="Q36" s="44">
        <f t="shared" si="12"/>
        <v>0</v>
      </c>
      <c r="R36" s="44">
        <f t="shared" si="13"/>
        <v>0</v>
      </c>
      <c r="S36" s="44">
        <f t="shared" si="14"/>
        <v>0</v>
      </c>
      <c r="T36" s="44" t="e">
        <f>VLOOKUP(C36,'Division 1'!$B$3:$C$102,2,FALSE)</f>
        <v>#N/A</v>
      </c>
      <c r="U36" s="44" t="e">
        <f>VLOOKUP(C36,'Division 2'!$B$3:$C$99,2,FALSE)</f>
        <v>#N/A</v>
      </c>
      <c r="V36" s="44">
        <f>IF(ISNUMBER(B36),IF(S36=1,VLOOKUP(C36,'Division 1'!$B$3:$D$102,3,FALSE),VLOOKUP(C36,'Division 2'!$B$3:$D$99,3,FALSE)),0)</f>
        <v>0</v>
      </c>
      <c r="W36">
        <f t="shared" si="15"/>
        <v>0</v>
      </c>
    </row>
    <row r="37" spans="2:23" x14ac:dyDescent="0.25">
      <c r="B37" s="37"/>
      <c r="D37">
        <f t="shared" si="16"/>
        <v>0</v>
      </c>
      <c r="E37" s="22"/>
      <c r="F37" s="44">
        <f t="shared" si="1"/>
        <v>0</v>
      </c>
      <c r="G37" s="23" t="str">
        <f t="shared" si="2"/>
        <v/>
      </c>
      <c r="H37" s="44">
        <f t="shared" si="3"/>
        <v>0</v>
      </c>
      <c r="I37" s="44">
        <f t="shared" si="4"/>
        <v>0</v>
      </c>
      <c r="J37" s="23" t="str">
        <f t="shared" si="5"/>
        <v/>
      </c>
      <c r="K37" s="44">
        <f t="shared" si="6"/>
        <v>0</v>
      </c>
      <c r="L37" s="44">
        <f t="shared" si="7"/>
        <v>0</v>
      </c>
      <c r="M37" s="23" t="str">
        <f t="shared" si="8"/>
        <v/>
      </c>
      <c r="N37" s="44">
        <f t="shared" si="9"/>
        <v>0</v>
      </c>
      <c r="O37" s="44">
        <f t="shared" si="10"/>
        <v>0</v>
      </c>
      <c r="P37" s="23" t="str">
        <f t="shared" si="11"/>
        <v/>
      </c>
      <c r="Q37" s="44">
        <f t="shared" si="12"/>
        <v>0</v>
      </c>
      <c r="R37" s="44">
        <f t="shared" si="13"/>
        <v>0</v>
      </c>
      <c r="S37" s="44">
        <f t="shared" si="14"/>
        <v>0</v>
      </c>
      <c r="T37" s="44" t="e">
        <f>VLOOKUP(C37,'Division 1'!$B$3:$C$102,2,FALSE)</f>
        <v>#N/A</v>
      </c>
      <c r="U37" s="44" t="e">
        <f>VLOOKUP(C37,'Division 2'!$B$3:$C$99,2,FALSE)</f>
        <v>#N/A</v>
      </c>
      <c r="V37" s="44">
        <f>IF(ISNUMBER(B37),IF(S37=1,VLOOKUP(C37,'Division 1'!$B$3:$D$102,3,FALSE),VLOOKUP(C37,'Division 2'!$B$3:$D$99,3,FALSE)),0)</f>
        <v>0</v>
      </c>
      <c r="W37">
        <f t="shared" si="15"/>
        <v>0</v>
      </c>
    </row>
    <row r="38" spans="2:23" x14ac:dyDescent="0.25">
      <c r="B38" s="37"/>
      <c r="D38">
        <f t="shared" si="16"/>
        <v>0</v>
      </c>
      <c r="E38" s="22"/>
      <c r="F38" s="44">
        <f t="shared" si="1"/>
        <v>0</v>
      </c>
      <c r="G38" s="23" t="str">
        <f t="shared" si="2"/>
        <v/>
      </c>
      <c r="H38" s="44">
        <f t="shared" si="3"/>
        <v>0</v>
      </c>
      <c r="I38" s="44">
        <f t="shared" si="4"/>
        <v>0</v>
      </c>
      <c r="J38" s="23" t="str">
        <f t="shared" si="5"/>
        <v/>
      </c>
      <c r="K38" s="44">
        <f t="shared" si="6"/>
        <v>0</v>
      </c>
      <c r="L38" s="44">
        <f t="shared" si="7"/>
        <v>0</v>
      </c>
      <c r="M38" s="23" t="str">
        <f t="shared" si="8"/>
        <v/>
      </c>
      <c r="N38" s="44">
        <f t="shared" si="9"/>
        <v>0</v>
      </c>
      <c r="O38" s="44">
        <f t="shared" si="10"/>
        <v>0</v>
      </c>
      <c r="P38" s="23" t="str">
        <f t="shared" si="11"/>
        <v/>
      </c>
      <c r="Q38" s="44">
        <f t="shared" si="12"/>
        <v>0</v>
      </c>
      <c r="R38" s="44">
        <f t="shared" si="13"/>
        <v>0</v>
      </c>
      <c r="S38" s="44">
        <f t="shared" si="14"/>
        <v>0</v>
      </c>
      <c r="T38" s="44" t="e">
        <f>VLOOKUP(C38,'Division 1'!$B$3:$C$102,2,FALSE)</f>
        <v>#N/A</v>
      </c>
      <c r="U38" s="44" t="e">
        <f>VLOOKUP(C38,'Division 2'!$B$3:$C$99,2,FALSE)</f>
        <v>#N/A</v>
      </c>
      <c r="V38" s="44">
        <f>IF(ISNUMBER(B38),IF(S38=1,VLOOKUP(C38,'Division 1'!$B$3:$D$102,3,FALSE),VLOOKUP(C38,'Division 2'!$B$3:$D$99,3,FALSE)),0)</f>
        <v>0</v>
      </c>
      <c r="W38">
        <f t="shared" si="15"/>
        <v>0</v>
      </c>
    </row>
    <row r="39" spans="2:23" x14ac:dyDescent="0.25">
      <c r="B39" s="37"/>
      <c r="D39">
        <f t="shared" si="16"/>
        <v>0</v>
      </c>
      <c r="E39" s="22"/>
      <c r="F39" s="44">
        <f t="shared" si="1"/>
        <v>0</v>
      </c>
      <c r="G39" s="23" t="str">
        <f t="shared" si="2"/>
        <v/>
      </c>
      <c r="H39" s="44">
        <f t="shared" si="3"/>
        <v>0</v>
      </c>
      <c r="I39" s="44">
        <f t="shared" si="4"/>
        <v>0</v>
      </c>
      <c r="J39" s="23" t="str">
        <f t="shared" si="5"/>
        <v/>
      </c>
      <c r="K39" s="44">
        <f t="shared" si="6"/>
        <v>0</v>
      </c>
      <c r="L39" s="44">
        <f t="shared" si="7"/>
        <v>0</v>
      </c>
      <c r="M39" s="23" t="str">
        <f t="shared" si="8"/>
        <v/>
      </c>
      <c r="N39" s="44">
        <f t="shared" si="9"/>
        <v>0</v>
      </c>
      <c r="O39" s="44">
        <f t="shared" si="10"/>
        <v>0</v>
      </c>
      <c r="P39" s="23" t="str">
        <f t="shared" si="11"/>
        <v/>
      </c>
      <c r="Q39" s="44">
        <f t="shared" si="12"/>
        <v>0</v>
      </c>
      <c r="R39" s="44">
        <f t="shared" si="13"/>
        <v>0</v>
      </c>
      <c r="S39" s="44">
        <f t="shared" si="14"/>
        <v>0</v>
      </c>
      <c r="T39" s="44" t="e">
        <f>VLOOKUP(C39,'Division 1'!$B$3:$C$102,2,FALSE)</f>
        <v>#N/A</v>
      </c>
      <c r="U39" s="44" t="e">
        <f>VLOOKUP(C39,'Division 2'!$B$3:$C$99,2,FALSE)</f>
        <v>#N/A</v>
      </c>
      <c r="V39" s="44">
        <f>IF(ISNUMBER(B39),IF(S39=1,VLOOKUP(C39,'Division 1'!$B$3:$D$102,3,FALSE),VLOOKUP(C39,'Division 2'!$B$3:$D$99,3,FALSE)),0)</f>
        <v>0</v>
      </c>
      <c r="W39">
        <f t="shared" si="15"/>
        <v>0</v>
      </c>
    </row>
    <row r="40" spans="2:23" x14ac:dyDescent="0.25">
      <c r="B40" s="37"/>
      <c r="D40">
        <f t="shared" si="16"/>
        <v>0</v>
      </c>
      <c r="E40" s="22"/>
      <c r="F40" s="44">
        <f t="shared" si="1"/>
        <v>0</v>
      </c>
      <c r="G40" s="23" t="str">
        <f t="shared" si="2"/>
        <v/>
      </c>
      <c r="H40" s="44">
        <f t="shared" si="3"/>
        <v>0</v>
      </c>
      <c r="I40" s="44">
        <f t="shared" si="4"/>
        <v>0</v>
      </c>
      <c r="J40" s="23" t="str">
        <f t="shared" si="5"/>
        <v/>
      </c>
      <c r="K40" s="44">
        <f t="shared" si="6"/>
        <v>0</v>
      </c>
      <c r="L40" s="44">
        <f t="shared" si="7"/>
        <v>0</v>
      </c>
      <c r="M40" s="23" t="str">
        <f t="shared" si="8"/>
        <v/>
      </c>
      <c r="N40" s="44">
        <f t="shared" si="9"/>
        <v>0</v>
      </c>
      <c r="O40" s="44">
        <f t="shared" si="10"/>
        <v>0</v>
      </c>
      <c r="P40" s="23" t="str">
        <f t="shared" si="11"/>
        <v/>
      </c>
      <c r="Q40" s="44">
        <f t="shared" si="12"/>
        <v>0</v>
      </c>
      <c r="R40" s="44">
        <f t="shared" si="13"/>
        <v>0</v>
      </c>
      <c r="S40" s="44">
        <f t="shared" si="14"/>
        <v>0</v>
      </c>
      <c r="T40" s="44" t="e">
        <f>VLOOKUP(C40,'Division 1'!$B$3:$C$102,2,FALSE)</f>
        <v>#N/A</v>
      </c>
      <c r="U40" s="44" t="e">
        <f>VLOOKUP(C40,'Division 2'!$B$3:$C$99,2,FALSE)</f>
        <v>#N/A</v>
      </c>
      <c r="V40" s="44">
        <f>IF(ISNUMBER(B40),IF(S40=1,VLOOKUP(C40,'Division 1'!$B$3:$D$102,3,FALSE),VLOOKUP(C40,'Division 2'!$B$3:$D$99,3,FALSE)),0)</f>
        <v>0</v>
      </c>
      <c r="W40">
        <f t="shared" si="15"/>
        <v>0</v>
      </c>
    </row>
    <row r="41" spans="2:23" x14ac:dyDescent="0.25">
      <c r="B41" s="37"/>
      <c r="D41">
        <f t="shared" si="16"/>
        <v>0</v>
      </c>
      <c r="E41" s="22"/>
      <c r="F41" s="44">
        <f t="shared" si="1"/>
        <v>0</v>
      </c>
      <c r="G41" s="23" t="str">
        <f t="shared" si="2"/>
        <v/>
      </c>
      <c r="H41" s="44">
        <f t="shared" si="3"/>
        <v>0</v>
      </c>
      <c r="I41" s="44">
        <f t="shared" si="4"/>
        <v>0</v>
      </c>
      <c r="J41" s="23" t="str">
        <f t="shared" si="5"/>
        <v/>
      </c>
      <c r="K41" s="44">
        <f t="shared" si="6"/>
        <v>0</v>
      </c>
      <c r="L41" s="44">
        <f t="shared" si="7"/>
        <v>0</v>
      </c>
      <c r="M41" s="23" t="str">
        <f t="shared" si="8"/>
        <v/>
      </c>
      <c r="N41" s="44">
        <f t="shared" si="9"/>
        <v>0</v>
      </c>
      <c r="O41" s="44">
        <f t="shared" si="10"/>
        <v>0</v>
      </c>
      <c r="P41" s="23" t="str">
        <f t="shared" si="11"/>
        <v/>
      </c>
      <c r="Q41" s="44">
        <f t="shared" si="12"/>
        <v>0</v>
      </c>
      <c r="R41" s="44">
        <f t="shared" si="13"/>
        <v>0</v>
      </c>
      <c r="S41" s="44">
        <f t="shared" si="14"/>
        <v>0</v>
      </c>
      <c r="T41" s="44" t="e">
        <f>VLOOKUP(C41,'Division 1'!$B$3:$C$102,2,FALSE)</f>
        <v>#N/A</v>
      </c>
      <c r="U41" s="44" t="e">
        <f>VLOOKUP(C41,'Division 2'!$B$3:$C$99,2,FALSE)</f>
        <v>#N/A</v>
      </c>
      <c r="V41" s="44">
        <f>IF(ISNUMBER(B41),IF(S41=1,VLOOKUP(C41,'Division 1'!$B$3:$D$102,3,FALSE),VLOOKUP(C41,'Division 2'!$B$3:$D$99,3,FALSE)),0)</f>
        <v>0</v>
      </c>
      <c r="W41">
        <f t="shared" si="15"/>
        <v>0</v>
      </c>
    </row>
    <row r="42" spans="2:23" x14ac:dyDescent="0.25">
      <c r="B42" s="37"/>
      <c r="D42">
        <f t="shared" si="16"/>
        <v>0</v>
      </c>
      <c r="E42" s="22"/>
      <c r="F42" s="44">
        <f t="shared" si="1"/>
        <v>0</v>
      </c>
      <c r="G42" s="23" t="str">
        <f t="shared" si="2"/>
        <v/>
      </c>
      <c r="H42" s="44">
        <f t="shared" si="3"/>
        <v>0</v>
      </c>
      <c r="I42" s="44">
        <f t="shared" si="4"/>
        <v>0</v>
      </c>
      <c r="J42" s="23" t="str">
        <f t="shared" si="5"/>
        <v/>
      </c>
      <c r="K42" s="44">
        <f t="shared" si="6"/>
        <v>0</v>
      </c>
      <c r="L42" s="44">
        <f t="shared" si="7"/>
        <v>0</v>
      </c>
      <c r="M42" s="23" t="str">
        <f t="shared" si="8"/>
        <v/>
      </c>
      <c r="N42" s="44">
        <f t="shared" si="9"/>
        <v>0</v>
      </c>
      <c r="O42" s="44">
        <f t="shared" si="10"/>
        <v>0</v>
      </c>
      <c r="P42" s="23" t="str">
        <f t="shared" si="11"/>
        <v/>
      </c>
      <c r="Q42" s="44">
        <f t="shared" si="12"/>
        <v>0</v>
      </c>
      <c r="R42" s="44">
        <f t="shared" si="13"/>
        <v>0</v>
      </c>
      <c r="S42" s="44">
        <f t="shared" si="14"/>
        <v>0</v>
      </c>
      <c r="T42" s="44" t="e">
        <f>VLOOKUP(C42,'Division 1'!$B$3:$C$102,2,FALSE)</f>
        <v>#N/A</v>
      </c>
      <c r="U42" s="44" t="e">
        <f>VLOOKUP(C42,'Division 2'!$B$3:$C$99,2,FALSE)</f>
        <v>#N/A</v>
      </c>
      <c r="V42" s="44">
        <f>IF(ISNUMBER(B42),IF(S42=1,VLOOKUP(C42,'Division 1'!$B$3:$D$102,3,FALSE),VLOOKUP(C42,'Division 2'!$B$3:$D$99,3,FALSE)),0)</f>
        <v>0</v>
      </c>
      <c r="W42">
        <f t="shared" si="15"/>
        <v>0</v>
      </c>
    </row>
    <row r="43" spans="2:23" x14ac:dyDescent="0.25">
      <c r="B43" s="37"/>
      <c r="D43">
        <f t="shared" si="16"/>
        <v>0</v>
      </c>
      <c r="E43" s="22"/>
      <c r="F43" s="44">
        <f t="shared" si="1"/>
        <v>0</v>
      </c>
      <c r="G43" s="23" t="str">
        <f t="shared" si="2"/>
        <v/>
      </c>
      <c r="H43" s="44">
        <f t="shared" si="3"/>
        <v>0</v>
      </c>
      <c r="I43" s="44">
        <f t="shared" si="4"/>
        <v>0</v>
      </c>
      <c r="J43" s="23" t="str">
        <f t="shared" si="5"/>
        <v/>
      </c>
      <c r="K43" s="44">
        <f t="shared" si="6"/>
        <v>0</v>
      </c>
      <c r="L43" s="44">
        <f t="shared" si="7"/>
        <v>0</v>
      </c>
      <c r="M43" s="23" t="str">
        <f t="shared" si="8"/>
        <v/>
      </c>
      <c r="N43" s="44">
        <f t="shared" si="9"/>
        <v>0</v>
      </c>
      <c r="O43" s="44">
        <f t="shared" si="10"/>
        <v>0</v>
      </c>
      <c r="P43" s="23" t="str">
        <f t="shared" si="11"/>
        <v/>
      </c>
      <c r="Q43" s="44">
        <f t="shared" si="12"/>
        <v>0</v>
      </c>
      <c r="R43" s="44">
        <f t="shared" si="13"/>
        <v>0</v>
      </c>
      <c r="S43" s="44">
        <f t="shared" si="14"/>
        <v>0</v>
      </c>
      <c r="T43" s="44" t="e">
        <f>VLOOKUP(C43,'Division 1'!$B$3:$C$102,2,FALSE)</f>
        <v>#N/A</v>
      </c>
      <c r="U43" s="44" t="e">
        <f>VLOOKUP(C43,'Division 2'!$B$3:$C$99,2,FALSE)</f>
        <v>#N/A</v>
      </c>
      <c r="V43" s="44">
        <f>IF(ISNUMBER(B43),IF(S43=1,VLOOKUP(C43,'Division 1'!$B$3:$D$102,3,FALSE),VLOOKUP(C43,'Division 2'!$B$3:$D$99,3,FALSE)),0)</f>
        <v>0</v>
      </c>
      <c r="W43">
        <f t="shared" si="15"/>
        <v>0</v>
      </c>
    </row>
    <row r="44" spans="2:23" x14ac:dyDescent="0.25">
      <c r="B44" s="37"/>
      <c r="D44">
        <f t="shared" si="16"/>
        <v>0</v>
      </c>
      <c r="E44" s="22"/>
      <c r="F44" s="44">
        <f t="shared" si="1"/>
        <v>0</v>
      </c>
      <c r="G44" s="23" t="str">
        <f t="shared" si="2"/>
        <v/>
      </c>
      <c r="H44" s="44">
        <f t="shared" si="3"/>
        <v>0</v>
      </c>
      <c r="I44" s="44">
        <f t="shared" si="4"/>
        <v>0</v>
      </c>
      <c r="J44" s="23" t="str">
        <f t="shared" si="5"/>
        <v/>
      </c>
      <c r="K44" s="44">
        <f t="shared" si="6"/>
        <v>0</v>
      </c>
      <c r="L44" s="44">
        <f t="shared" si="7"/>
        <v>0</v>
      </c>
      <c r="M44" s="23" t="str">
        <f t="shared" si="8"/>
        <v/>
      </c>
      <c r="N44" s="44">
        <f t="shared" si="9"/>
        <v>0</v>
      </c>
      <c r="O44" s="44">
        <f t="shared" si="10"/>
        <v>0</v>
      </c>
      <c r="P44" s="23" t="str">
        <f t="shared" si="11"/>
        <v/>
      </c>
      <c r="Q44" s="44">
        <f t="shared" si="12"/>
        <v>0</v>
      </c>
      <c r="R44" s="44">
        <f t="shared" si="13"/>
        <v>0</v>
      </c>
      <c r="S44" s="44">
        <f t="shared" si="14"/>
        <v>0</v>
      </c>
      <c r="T44" s="44" t="e">
        <f>VLOOKUP(C44,'Division 1'!$B$3:$C$102,2,FALSE)</f>
        <v>#N/A</v>
      </c>
      <c r="U44" s="44" t="e">
        <f>VLOOKUP(C44,'Division 2'!$B$3:$C$99,2,FALSE)</f>
        <v>#N/A</v>
      </c>
      <c r="V44" s="44">
        <f>IF(ISNUMBER(B44),IF(S44=1,VLOOKUP(C44,'Division 1'!$B$3:$D$102,3,FALSE),VLOOKUP(C44,'Division 2'!$B$3:$D$99,3,FALSE)),0)</f>
        <v>0</v>
      </c>
      <c r="W44">
        <f t="shared" si="15"/>
        <v>0</v>
      </c>
    </row>
    <row r="45" spans="2:23" x14ac:dyDescent="0.25">
      <c r="B45" s="37"/>
      <c r="D45">
        <f t="shared" si="16"/>
        <v>0</v>
      </c>
      <c r="E45" s="22"/>
      <c r="F45" s="44">
        <f t="shared" si="1"/>
        <v>0</v>
      </c>
      <c r="G45" s="23" t="str">
        <f t="shared" si="2"/>
        <v/>
      </c>
      <c r="H45" s="44">
        <f t="shared" si="3"/>
        <v>0</v>
      </c>
      <c r="I45" s="44">
        <f t="shared" si="4"/>
        <v>0</v>
      </c>
      <c r="J45" s="23" t="str">
        <f t="shared" si="5"/>
        <v/>
      </c>
      <c r="K45" s="44">
        <f t="shared" si="6"/>
        <v>0</v>
      </c>
      <c r="L45" s="44">
        <f t="shared" si="7"/>
        <v>0</v>
      </c>
      <c r="M45" s="23" t="str">
        <f t="shared" si="8"/>
        <v/>
      </c>
      <c r="N45" s="44">
        <f t="shared" si="9"/>
        <v>0</v>
      </c>
      <c r="O45" s="44">
        <f t="shared" si="10"/>
        <v>0</v>
      </c>
      <c r="P45" s="23" t="str">
        <f t="shared" si="11"/>
        <v/>
      </c>
      <c r="Q45" s="44">
        <f t="shared" si="12"/>
        <v>0</v>
      </c>
      <c r="R45" s="44">
        <f t="shared" si="13"/>
        <v>0</v>
      </c>
      <c r="S45" s="44">
        <f t="shared" si="14"/>
        <v>0</v>
      </c>
      <c r="T45" s="44" t="e">
        <f>VLOOKUP(C45,'Division 1'!$B$3:$C$102,2,FALSE)</f>
        <v>#N/A</v>
      </c>
      <c r="U45" s="44" t="e">
        <f>VLOOKUP(C45,'Division 2'!$B$3:$C$99,2,FALSE)</f>
        <v>#N/A</v>
      </c>
      <c r="V45" s="44">
        <f>IF(ISNUMBER(B45),IF(S45=1,VLOOKUP(C45,'Division 1'!$B$3:$D$102,3,FALSE),VLOOKUP(C45,'Division 2'!$B$3:$D$99,3,FALSE)),0)</f>
        <v>0</v>
      </c>
      <c r="W45">
        <f t="shared" si="15"/>
        <v>0</v>
      </c>
    </row>
    <row r="46" spans="2:23" x14ac:dyDescent="0.25">
      <c r="B46" s="37"/>
      <c r="D46">
        <f t="shared" si="16"/>
        <v>0</v>
      </c>
      <c r="E46" s="22"/>
      <c r="F46" s="44">
        <f t="shared" si="1"/>
        <v>0</v>
      </c>
      <c r="G46" s="23" t="str">
        <f t="shared" si="2"/>
        <v/>
      </c>
      <c r="H46" s="44">
        <f t="shared" si="3"/>
        <v>0</v>
      </c>
      <c r="I46" s="44">
        <f t="shared" si="4"/>
        <v>0</v>
      </c>
      <c r="J46" s="23" t="str">
        <f t="shared" si="5"/>
        <v/>
      </c>
      <c r="K46" s="44">
        <f t="shared" si="6"/>
        <v>0</v>
      </c>
      <c r="L46" s="44">
        <f t="shared" si="7"/>
        <v>0</v>
      </c>
      <c r="M46" s="23" t="str">
        <f t="shared" si="8"/>
        <v/>
      </c>
      <c r="N46" s="44">
        <f t="shared" si="9"/>
        <v>0</v>
      </c>
      <c r="O46" s="44">
        <f t="shared" si="10"/>
        <v>0</v>
      </c>
      <c r="P46" s="23" t="str">
        <f t="shared" si="11"/>
        <v/>
      </c>
      <c r="Q46" s="44">
        <f t="shared" si="12"/>
        <v>0</v>
      </c>
      <c r="R46" s="44">
        <f t="shared" si="13"/>
        <v>0</v>
      </c>
      <c r="S46" s="44">
        <f t="shared" si="14"/>
        <v>0</v>
      </c>
      <c r="T46" s="44" t="e">
        <f>VLOOKUP(C46,'Division 1'!$B$3:$C$102,2,FALSE)</f>
        <v>#N/A</v>
      </c>
      <c r="U46" s="44" t="e">
        <f>VLOOKUP(C46,'Division 2'!$B$3:$C$99,2,FALSE)</f>
        <v>#N/A</v>
      </c>
      <c r="V46" s="44">
        <f>IF(ISNUMBER(B46),IF(S46=1,VLOOKUP(C46,'Division 1'!$B$3:$D$102,3,FALSE),VLOOKUP(C46,'Division 2'!$B$3:$D$99,3,FALSE)),0)</f>
        <v>0</v>
      </c>
      <c r="W46">
        <f t="shared" si="15"/>
        <v>0</v>
      </c>
    </row>
    <row r="47" spans="2:23" x14ac:dyDescent="0.25">
      <c r="B47" s="37"/>
      <c r="D47">
        <f t="shared" si="16"/>
        <v>0</v>
      </c>
      <c r="E47" s="22"/>
      <c r="F47" s="44">
        <f t="shared" si="1"/>
        <v>0</v>
      </c>
      <c r="G47" s="23" t="str">
        <f t="shared" si="2"/>
        <v/>
      </c>
      <c r="H47" s="44">
        <f t="shared" si="3"/>
        <v>0</v>
      </c>
      <c r="I47" s="44">
        <f t="shared" si="4"/>
        <v>0</v>
      </c>
      <c r="J47" s="23" t="str">
        <f t="shared" si="5"/>
        <v/>
      </c>
      <c r="K47" s="44">
        <f t="shared" si="6"/>
        <v>0</v>
      </c>
      <c r="L47" s="44">
        <f t="shared" si="7"/>
        <v>0</v>
      </c>
      <c r="M47" s="23" t="str">
        <f t="shared" si="8"/>
        <v/>
      </c>
      <c r="N47" s="44">
        <f t="shared" si="9"/>
        <v>0</v>
      </c>
      <c r="O47" s="44">
        <f t="shared" si="10"/>
        <v>0</v>
      </c>
      <c r="P47" s="23" t="str">
        <f t="shared" si="11"/>
        <v/>
      </c>
      <c r="Q47" s="44">
        <f t="shared" si="12"/>
        <v>0</v>
      </c>
      <c r="R47" s="44">
        <f t="shared" si="13"/>
        <v>0</v>
      </c>
      <c r="S47" s="44">
        <f t="shared" si="14"/>
        <v>0</v>
      </c>
      <c r="T47" s="44" t="e">
        <f>VLOOKUP(C47,'Division 1'!$B$3:$C$102,2,FALSE)</f>
        <v>#N/A</v>
      </c>
      <c r="U47" s="44" t="e">
        <f>VLOOKUP(C47,'Division 2'!$B$3:$C$99,2,FALSE)</f>
        <v>#N/A</v>
      </c>
      <c r="V47" s="44">
        <f>IF(ISNUMBER(B47),IF(S47=1,VLOOKUP(C47,'Division 1'!$B$3:$D$102,3,FALSE),VLOOKUP(C47,'Division 2'!$B$3:$D$99,3,FALSE)),0)</f>
        <v>0</v>
      </c>
      <c r="W47">
        <f t="shared" si="15"/>
        <v>0</v>
      </c>
    </row>
    <row r="48" spans="2:23" x14ac:dyDescent="0.25">
      <c r="B48" s="37"/>
      <c r="D48">
        <f t="shared" si="16"/>
        <v>0</v>
      </c>
      <c r="E48" s="22"/>
      <c r="F48" s="44">
        <f t="shared" si="1"/>
        <v>0</v>
      </c>
      <c r="G48" s="23" t="str">
        <f t="shared" si="2"/>
        <v/>
      </c>
      <c r="H48" s="44">
        <f t="shared" si="3"/>
        <v>0</v>
      </c>
      <c r="I48" s="44">
        <f t="shared" si="4"/>
        <v>0</v>
      </c>
      <c r="J48" s="23" t="str">
        <f t="shared" si="5"/>
        <v/>
      </c>
      <c r="K48" s="44">
        <f t="shared" si="6"/>
        <v>0</v>
      </c>
      <c r="L48" s="44">
        <f t="shared" si="7"/>
        <v>0</v>
      </c>
      <c r="M48" s="23" t="str">
        <f t="shared" si="8"/>
        <v/>
      </c>
      <c r="N48" s="44">
        <f t="shared" si="9"/>
        <v>0</v>
      </c>
      <c r="O48" s="44">
        <f t="shared" si="10"/>
        <v>0</v>
      </c>
      <c r="P48" s="23" t="str">
        <f t="shared" si="11"/>
        <v/>
      </c>
      <c r="Q48" s="44">
        <f t="shared" si="12"/>
        <v>0</v>
      </c>
      <c r="R48" s="44">
        <f t="shared" si="13"/>
        <v>0</v>
      </c>
      <c r="S48" s="44">
        <f t="shared" si="14"/>
        <v>0</v>
      </c>
      <c r="T48" s="44" t="e">
        <f>VLOOKUP(C48,'Division 1'!$B$3:$C$102,2,FALSE)</f>
        <v>#N/A</v>
      </c>
      <c r="U48" s="44" t="e">
        <f>VLOOKUP(C48,'Division 2'!$B$3:$C$99,2,FALSE)</f>
        <v>#N/A</v>
      </c>
      <c r="V48" s="44">
        <f>IF(ISNUMBER(B48),IF(S48=1,VLOOKUP(C48,'Division 1'!$B$3:$D$102,3,FALSE),VLOOKUP(C48,'Division 2'!$B$3:$D$99,3,FALSE)),0)</f>
        <v>0</v>
      </c>
      <c r="W48">
        <f t="shared" si="15"/>
        <v>0</v>
      </c>
    </row>
    <row r="49" spans="2:23" x14ac:dyDescent="0.25">
      <c r="B49" s="37"/>
      <c r="D49">
        <f t="shared" si="16"/>
        <v>0</v>
      </c>
      <c r="E49" s="22"/>
      <c r="F49" s="44">
        <f t="shared" si="1"/>
        <v>0</v>
      </c>
      <c r="G49" s="23" t="str">
        <f t="shared" si="2"/>
        <v/>
      </c>
      <c r="H49" s="44">
        <f t="shared" si="3"/>
        <v>0</v>
      </c>
      <c r="I49" s="44">
        <f t="shared" si="4"/>
        <v>0</v>
      </c>
      <c r="J49" s="23" t="str">
        <f t="shared" si="5"/>
        <v/>
      </c>
      <c r="K49" s="44">
        <f t="shared" si="6"/>
        <v>0</v>
      </c>
      <c r="L49" s="44">
        <f t="shared" si="7"/>
        <v>0</v>
      </c>
      <c r="M49" s="23" t="str">
        <f t="shared" si="8"/>
        <v/>
      </c>
      <c r="N49" s="44">
        <f t="shared" si="9"/>
        <v>0</v>
      </c>
      <c r="O49" s="44">
        <f t="shared" si="10"/>
        <v>0</v>
      </c>
      <c r="P49" s="23" t="str">
        <f t="shared" si="11"/>
        <v/>
      </c>
      <c r="Q49" s="44">
        <f t="shared" si="12"/>
        <v>0</v>
      </c>
      <c r="R49" s="44">
        <f t="shared" si="13"/>
        <v>0</v>
      </c>
      <c r="S49" s="44">
        <f t="shared" si="14"/>
        <v>0</v>
      </c>
      <c r="T49" s="44" t="e">
        <f>VLOOKUP(C49,'Division 1'!$B$3:$C$102,2,FALSE)</f>
        <v>#N/A</v>
      </c>
      <c r="U49" s="44" t="e">
        <f>VLOOKUP(C49,'Division 2'!$B$3:$C$99,2,FALSE)</f>
        <v>#N/A</v>
      </c>
      <c r="V49" s="44">
        <f>IF(ISNUMBER(B49),IF(S49=1,VLOOKUP(C49,'Division 1'!$B$3:$D$102,3,FALSE),VLOOKUP(C49,'Division 2'!$B$3:$D$99,3,FALSE)),0)</f>
        <v>0</v>
      </c>
      <c r="W49">
        <f t="shared" si="15"/>
        <v>0</v>
      </c>
    </row>
    <row r="50" spans="2:23" x14ac:dyDescent="0.25">
      <c r="B50" s="37"/>
      <c r="D50">
        <f t="shared" si="16"/>
        <v>0</v>
      </c>
      <c r="E50" s="22"/>
      <c r="F50" s="44">
        <f t="shared" si="1"/>
        <v>0</v>
      </c>
      <c r="G50" s="23" t="str">
        <f t="shared" si="2"/>
        <v/>
      </c>
      <c r="H50" s="44">
        <f t="shared" si="3"/>
        <v>0</v>
      </c>
      <c r="I50" s="44">
        <f t="shared" si="4"/>
        <v>0</v>
      </c>
      <c r="J50" s="23" t="str">
        <f t="shared" si="5"/>
        <v/>
      </c>
      <c r="K50" s="44">
        <f t="shared" si="6"/>
        <v>0</v>
      </c>
      <c r="L50" s="44">
        <f t="shared" si="7"/>
        <v>0</v>
      </c>
      <c r="M50" s="23" t="str">
        <f t="shared" si="8"/>
        <v/>
      </c>
      <c r="N50" s="44">
        <f t="shared" si="9"/>
        <v>0</v>
      </c>
      <c r="O50" s="44">
        <f t="shared" si="10"/>
        <v>0</v>
      </c>
      <c r="P50" s="23" t="str">
        <f t="shared" si="11"/>
        <v/>
      </c>
      <c r="Q50" s="44">
        <f t="shared" si="12"/>
        <v>0</v>
      </c>
      <c r="R50" s="44">
        <f t="shared" si="13"/>
        <v>0</v>
      </c>
      <c r="S50" s="44">
        <f t="shared" si="14"/>
        <v>0</v>
      </c>
      <c r="T50" s="44" t="e">
        <f>VLOOKUP(C50,'Division 1'!$B$3:$C$102,2,FALSE)</f>
        <v>#N/A</v>
      </c>
      <c r="U50" s="44" t="e">
        <f>VLOOKUP(C50,'Division 2'!$B$3:$C$99,2,FALSE)</f>
        <v>#N/A</v>
      </c>
      <c r="V50" s="44">
        <f>IF(ISNUMBER(B50),IF(S50=1,VLOOKUP(C50,'Division 1'!$B$3:$D$102,3,FALSE),VLOOKUP(C50,'Division 2'!$B$3:$D$99,3,FALSE)),0)</f>
        <v>0</v>
      </c>
      <c r="W50">
        <f t="shared" si="15"/>
        <v>0</v>
      </c>
    </row>
  </sheetData>
  <dataConsolidate/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People!$A$1:$A$113</xm:f>
          </x14:formula1>
          <xm:sqref>C4</xm:sqref>
        </x14:dataValidation>
        <x14:dataValidation type="list" allowBlank="1" showInputMessage="1" showErrorMessage="1">
          <x14:formula1>
            <xm:f>People!$A$1:$A$120</xm:f>
          </x14:formula1>
          <xm:sqref>C5:C50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5" zoomScaleNormal="100" workbookViewId="0">
      <selection activeCell="A14" sqref="A14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2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17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43987</v>
      </c>
      <c r="C4" t="s">
        <v>94</v>
      </c>
      <c r="D4" t="str">
        <f t="shared" ref="D4:D30" si="0">IF(A4="Old",C4&amp;" Old",C4)</f>
        <v>Phil Houghton</v>
      </c>
      <c r="E4" s="22">
        <v>0.14016203703703703</v>
      </c>
      <c r="F4" s="21">
        <f>I4+L4+O4+R4</f>
        <v>9</v>
      </c>
      <c r="G4" s="23" t="str">
        <f>IF($A4="Old","",IF(AND($S4=1,$V4="F"),$E4,""))</f>
        <v/>
      </c>
      <c r="H4" s="38">
        <f>IF(ISNUMBER(G4),RANK(G4,G$4:G$30,1),0)</f>
        <v>0</v>
      </c>
      <c r="I4" s="38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38">
        <f>IF(ISNUMBER(J4),RANK(J4,J$4:J$30,1),0)</f>
        <v>0</v>
      </c>
      <c r="L4" s="38">
        <f>IF(K4=1,10,IF(K4=2,9,IF(K4=3,8,IF(K4=4,7,IF(K4=5,6,IF(K4=6,5,IF(K4=7,4,IF(K4=8,3,IF(K4=9,2,IF(K4=10,1,0))))))))))</f>
        <v>0</v>
      </c>
      <c r="M4" s="23" t="str">
        <f>IF($A4="Old","",IF(AND($S4=1,$V4="M"),$E4,""))</f>
        <v/>
      </c>
      <c r="N4" s="38">
        <f>IF(ISNUMBER(M4),RANK(M4,M$4:M$30,1),0)</f>
        <v>0</v>
      </c>
      <c r="O4" s="38">
        <f>IF(N4=1,10,IF(N4=2,9,IF(N4=3,8,IF(N4=4,7,IF(N4=5,6,IF(N4=6,5,IF(N4=7,4,IF(N4=8,3,IF(N4=9,2,IF(N4=10,1,0))))))))))</f>
        <v>0</v>
      </c>
      <c r="P4" s="23">
        <f>IF($A4="Old","",IF(AND($S4=2,$V4="M"),$E4,""))</f>
        <v>0.14016203703703703</v>
      </c>
      <c r="Q4" s="38">
        <f>IF(ISNUMBER(P4),RANK(P4,P$4:P$30,1),0)</f>
        <v>2</v>
      </c>
      <c r="R4" s="38">
        <f>IF(Q4=1,10,IF(Q4=2,9,IF(Q4=3,8,IF(Q4=4,7,IF(Q4=5,6,IF(Q4=6,5,IF(Q4=7,4,IF(Q4=8,3,IF(Q4=9,2,IF(Q4=10,1,0))))))))))</f>
        <v>9</v>
      </c>
      <c r="S4" s="21">
        <f>SUMIF(T4:U4,"&gt;"&amp;0.1)</f>
        <v>2</v>
      </c>
      <c r="T4" s="21" t="e">
        <f>VLOOKUP(C4,'Division 1'!$B$3:$C$102,2,FALSE)</f>
        <v>#N/A</v>
      </c>
      <c r="U4" s="21">
        <f>VLOOKUP(C4,'Division 2'!$B$3:$C$99,2,FALSE)</f>
        <v>2</v>
      </c>
      <c r="V4" s="21" t="str">
        <f>IF(ISNUMBER(B4),IF(S4=1,VLOOKUP(C4,'Division 1'!$B$3:$D$102,3,FALSE),VLOOKUP(C4,'Division 2'!$B$3:$D$99,3,FALSE)),0)</f>
        <v>M</v>
      </c>
      <c r="W4" t="str">
        <f>C4</f>
        <v>Phil Houghton</v>
      </c>
    </row>
    <row r="5" spans="1:23" x14ac:dyDescent="0.25">
      <c r="B5" s="15">
        <v>43987</v>
      </c>
      <c r="C5" t="s">
        <v>87</v>
      </c>
      <c r="D5" t="str">
        <f t="shared" si="0"/>
        <v>Alda Hummelinck</v>
      </c>
      <c r="E5" s="22">
        <v>0.14016203703703703</v>
      </c>
      <c r="F5" s="21">
        <f t="shared" ref="F5:F30" si="1">I5+L5+O5+R5</f>
        <v>8</v>
      </c>
      <c r="G5" s="23" t="str">
        <f t="shared" ref="G5:G30" si="2">IF($A5="Old","",IF(AND($S5=1,$V5="F"),$E5,""))</f>
        <v/>
      </c>
      <c r="H5" s="38">
        <f t="shared" ref="H5:H30" si="3">IF(ISNUMBER(G5),RANK(G5,G$4:G$30,1),0)</f>
        <v>0</v>
      </c>
      <c r="I5" s="38">
        <f t="shared" ref="I5:I30" si="4">IF(A5="old",0,IF(H5=1,10,IF(H5=2,9,IF(H5=3,8,IF(H5=4,7,IF(H5=5,6,IF(H5=6,5,IF(H5=7,4,IF(H5=8,3,IF(H5=9,2,IF(H5=10,1,0)))))))))))</f>
        <v>0</v>
      </c>
      <c r="J5" s="23">
        <f t="shared" ref="J5:J30" si="5">IF($A5="Old","",IF(AND($S5=2,$V5="F"),$E5,""))</f>
        <v>0.14016203703703703</v>
      </c>
      <c r="K5" s="38">
        <f t="shared" ref="K5:K30" si="6">IF(ISNUMBER(J5),RANK(J5,J$4:J$30,1),0)</f>
        <v>3</v>
      </c>
      <c r="L5" s="38">
        <f t="shared" ref="L5:L30" si="7">IF(K5=1,10,IF(K5=2,9,IF(K5=3,8,IF(K5=4,7,IF(K5=5,6,IF(K5=6,5,IF(K5=7,4,IF(K5=8,3,IF(K5=9,2,IF(K5=10,1,0))))))))))</f>
        <v>8</v>
      </c>
      <c r="M5" s="23" t="str">
        <f t="shared" ref="M5:M30" si="8">IF($A5="Old","",IF(AND($S5=1,$V5="M"),$E5,""))</f>
        <v/>
      </c>
      <c r="N5" s="38">
        <f t="shared" ref="N5:N30" si="9">IF(ISNUMBER(M5),RANK(M5,M$4:M$30,1),0)</f>
        <v>0</v>
      </c>
      <c r="O5" s="38">
        <f t="shared" ref="O5:O30" si="10">IF(N5=1,10,IF(N5=2,9,IF(N5=3,8,IF(N5=4,7,IF(N5=5,6,IF(N5=6,5,IF(N5=7,4,IF(N5=8,3,IF(N5=9,2,IF(N5=10,1,0))))))))))</f>
        <v>0</v>
      </c>
      <c r="P5" s="23" t="str">
        <f t="shared" ref="P5:P30" si="11">IF($A5="Old","",IF(AND($S5=2,$V5="M"),$E5,""))</f>
        <v/>
      </c>
      <c r="Q5" s="38">
        <f t="shared" ref="Q5:Q30" si="12">IF(ISNUMBER(P5),RANK(P5,P$4:P$30,1),0)</f>
        <v>0</v>
      </c>
      <c r="R5" s="38">
        <f t="shared" ref="R5:R30" si="13">IF(Q5=1,10,IF(Q5=2,9,IF(Q5=3,8,IF(Q5=4,7,IF(Q5=5,6,IF(Q5=6,5,IF(Q5=7,4,IF(Q5=8,3,IF(Q5=9,2,IF(Q5=10,1,0))))))))))</f>
        <v>0</v>
      </c>
      <c r="S5" s="21">
        <f t="shared" ref="S5:S30" si="14">SUMIF(T5:U5,"&gt;"&amp;0.1)</f>
        <v>2</v>
      </c>
      <c r="T5" s="21" t="e">
        <f>VLOOKUP(C5,'Division 1'!$B$3:$C$102,2,FALSE)</f>
        <v>#N/A</v>
      </c>
      <c r="U5" s="21">
        <f>VLOOKUP(C5,'Division 2'!$B$3:$C$99,2,FALSE)</f>
        <v>2</v>
      </c>
      <c r="V5" s="21" t="str">
        <f>IF(ISNUMBER(B5),IF(S5=1,VLOOKUP(C5,'Division 1'!$B$3:$D$102,3,FALSE),VLOOKUP(C5,'Division 2'!$B$3:$D$99,3,FALSE)),0)</f>
        <v>F</v>
      </c>
      <c r="W5" t="str">
        <f t="shared" ref="W5:W30" si="15">C5</f>
        <v>Alda Hummelinck</v>
      </c>
    </row>
    <row r="6" spans="1:23" x14ac:dyDescent="0.25">
      <c r="A6" t="s">
        <v>148</v>
      </c>
      <c r="B6" s="15">
        <v>44171</v>
      </c>
      <c r="C6" t="s">
        <v>17</v>
      </c>
      <c r="D6" t="str">
        <f t="shared" si="0"/>
        <v>Stuart Park Old</v>
      </c>
      <c r="E6" s="22">
        <v>9.3958333333333324E-2</v>
      </c>
      <c r="F6" s="21">
        <f t="shared" si="1"/>
        <v>0</v>
      </c>
      <c r="G6" s="23" t="str">
        <f t="shared" si="2"/>
        <v/>
      </c>
      <c r="H6" s="38">
        <f t="shared" si="3"/>
        <v>0</v>
      </c>
      <c r="I6" s="38">
        <f t="shared" si="4"/>
        <v>0</v>
      </c>
      <c r="J6" s="23" t="str">
        <f t="shared" si="5"/>
        <v/>
      </c>
      <c r="K6" s="38">
        <f t="shared" si="6"/>
        <v>0</v>
      </c>
      <c r="L6" s="38">
        <f t="shared" si="7"/>
        <v>0</v>
      </c>
      <c r="M6" s="23" t="str">
        <f t="shared" si="8"/>
        <v/>
      </c>
      <c r="N6" s="38">
        <f t="shared" si="9"/>
        <v>0</v>
      </c>
      <c r="O6" s="38">
        <f t="shared" si="10"/>
        <v>0</v>
      </c>
      <c r="P6" s="23" t="str">
        <f t="shared" si="11"/>
        <v/>
      </c>
      <c r="Q6" s="38">
        <f t="shared" si="12"/>
        <v>0</v>
      </c>
      <c r="R6" s="38">
        <f t="shared" si="13"/>
        <v>0</v>
      </c>
      <c r="S6" s="21">
        <f t="shared" si="14"/>
        <v>1</v>
      </c>
      <c r="T6" s="21">
        <f>VLOOKUP(C6,'Division 1'!$B$3:$C$102,2,FALSE)</f>
        <v>1</v>
      </c>
      <c r="U6" s="21" t="e">
        <f>VLOOKUP(C6,'Division 2'!$B$3:$C$99,2,FALSE)</f>
        <v>#N/A</v>
      </c>
      <c r="V6" s="21" t="str">
        <f>IF(ISNUMBER(B6),IF(S6=1,VLOOKUP(C6,'Division 1'!$B$3:$D$102,3,FALSE),VLOOKUP(C6,'Division 2'!$B$3:$D$99,3,FALSE)),0)</f>
        <v>M</v>
      </c>
      <c r="W6" t="str">
        <f t="shared" si="15"/>
        <v>Stuart Park</v>
      </c>
    </row>
    <row r="7" spans="1:23" x14ac:dyDescent="0.25">
      <c r="B7" s="15">
        <v>44171</v>
      </c>
      <c r="C7" t="s">
        <v>2</v>
      </c>
      <c r="D7" t="str">
        <f>IF(A7="Old",C7&amp;" Old",C7)</f>
        <v>Jane Spink</v>
      </c>
      <c r="E7" s="22">
        <v>8.7500000000000008E-2</v>
      </c>
      <c r="F7" s="21">
        <f t="shared" si="1"/>
        <v>10</v>
      </c>
      <c r="G7" s="23">
        <f t="shared" si="2"/>
        <v>8.7500000000000008E-2</v>
      </c>
      <c r="H7" s="38">
        <f t="shared" si="3"/>
        <v>1</v>
      </c>
      <c r="I7" s="38">
        <f t="shared" si="4"/>
        <v>10</v>
      </c>
      <c r="J7" s="23" t="str">
        <f t="shared" si="5"/>
        <v/>
      </c>
      <c r="K7" s="38">
        <f t="shared" si="6"/>
        <v>0</v>
      </c>
      <c r="L7" s="38">
        <f t="shared" si="7"/>
        <v>0</v>
      </c>
      <c r="M7" s="23" t="str">
        <f t="shared" si="8"/>
        <v/>
      </c>
      <c r="N7" s="38">
        <f t="shared" si="9"/>
        <v>0</v>
      </c>
      <c r="O7" s="38">
        <f t="shared" si="10"/>
        <v>0</v>
      </c>
      <c r="P7" s="23" t="str">
        <f t="shared" si="11"/>
        <v/>
      </c>
      <c r="Q7" s="38">
        <f t="shared" si="12"/>
        <v>0</v>
      </c>
      <c r="R7" s="38">
        <f t="shared" si="13"/>
        <v>0</v>
      </c>
      <c r="S7" s="21">
        <f t="shared" si="14"/>
        <v>1</v>
      </c>
      <c r="T7" s="21">
        <f>VLOOKUP(C7,'Division 1'!$B$3:$C$102,2,FALSE)</f>
        <v>1</v>
      </c>
      <c r="U7" s="21" t="e">
        <f>VLOOKUP(C7,'Division 2'!$B$3:$C$99,2,FALSE)</f>
        <v>#N/A</v>
      </c>
      <c r="V7" s="21" t="str">
        <f>IF(ISNUMBER(B7),IF(S7=1,VLOOKUP(C7,'Division 1'!$B$3:$D$102,3,FALSE),VLOOKUP(C7,'Division 2'!$B$3:$D$99,3,FALSE)),0)</f>
        <v>F</v>
      </c>
      <c r="W7" t="str">
        <f t="shared" si="15"/>
        <v>Jane Spink</v>
      </c>
    </row>
    <row r="8" spans="1:23" x14ac:dyDescent="0.25">
      <c r="B8" s="15">
        <v>44171</v>
      </c>
      <c r="C8" t="s">
        <v>150</v>
      </c>
      <c r="D8" t="str">
        <f t="shared" si="0"/>
        <v>Karen Hoskins</v>
      </c>
      <c r="E8" s="22">
        <v>8.7696759259259252E-2</v>
      </c>
      <c r="F8" s="21">
        <f t="shared" si="1"/>
        <v>10</v>
      </c>
      <c r="G8" s="23" t="str">
        <f t="shared" si="2"/>
        <v/>
      </c>
      <c r="H8" s="38">
        <f t="shared" si="3"/>
        <v>0</v>
      </c>
      <c r="I8" s="38">
        <f t="shared" si="4"/>
        <v>0</v>
      </c>
      <c r="J8" s="23">
        <f t="shared" si="5"/>
        <v>8.7696759259259252E-2</v>
      </c>
      <c r="K8" s="38">
        <f t="shared" si="6"/>
        <v>1</v>
      </c>
      <c r="L8" s="38">
        <f t="shared" si="7"/>
        <v>10</v>
      </c>
      <c r="M8" s="23" t="str">
        <f t="shared" si="8"/>
        <v/>
      </c>
      <c r="N8" s="38">
        <f t="shared" si="9"/>
        <v>0</v>
      </c>
      <c r="O8" s="38">
        <f t="shared" si="10"/>
        <v>0</v>
      </c>
      <c r="P8" s="23" t="str">
        <f t="shared" si="11"/>
        <v/>
      </c>
      <c r="Q8" s="38">
        <f t="shared" si="12"/>
        <v>0</v>
      </c>
      <c r="R8" s="38">
        <f t="shared" si="13"/>
        <v>0</v>
      </c>
      <c r="S8" s="21">
        <f t="shared" si="14"/>
        <v>2</v>
      </c>
      <c r="T8" s="21" t="e">
        <f>VLOOKUP(C8,'Division 1'!$B$3:$C$102,2,FALSE)</f>
        <v>#N/A</v>
      </c>
      <c r="U8" s="21">
        <f>VLOOKUP(C8,'Division 2'!$B$3:$C$99,2,FALSE)</f>
        <v>2</v>
      </c>
      <c r="V8" s="21" t="str">
        <f>IF(ISNUMBER(B8),IF(S8=1,VLOOKUP(C8,'Division 1'!$B$3:$D$102,3,FALSE),VLOOKUP(C8,'Division 2'!$B$3:$D$99,3,FALSE)),0)</f>
        <v>F</v>
      </c>
      <c r="W8" t="str">
        <f t="shared" si="15"/>
        <v>Karen Hoskins</v>
      </c>
    </row>
    <row r="9" spans="1:23" x14ac:dyDescent="0.25">
      <c r="B9" s="15">
        <v>44171</v>
      </c>
      <c r="C9" t="s">
        <v>18</v>
      </c>
      <c r="D9" t="str">
        <f t="shared" si="0"/>
        <v>Pete King</v>
      </c>
      <c r="E9" s="22">
        <v>8.7696759259259252E-2</v>
      </c>
      <c r="F9" s="21">
        <f t="shared" si="1"/>
        <v>5</v>
      </c>
      <c r="G9" s="23" t="str">
        <f t="shared" si="2"/>
        <v/>
      </c>
      <c r="H9" s="38">
        <f t="shared" si="3"/>
        <v>0</v>
      </c>
      <c r="I9" s="38">
        <f t="shared" si="4"/>
        <v>0</v>
      </c>
      <c r="J9" s="23" t="str">
        <f t="shared" si="5"/>
        <v/>
      </c>
      <c r="K9" s="38">
        <f t="shared" si="6"/>
        <v>0</v>
      </c>
      <c r="L9" s="38">
        <f t="shared" si="7"/>
        <v>0</v>
      </c>
      <c r="M9" s="23">
        <f t="shared" si="8"/>
        <v>8.7696759259259252E-2</v>
      </c>
      <c r="N9" s="38">
        <f t="shared" si="9"/>
        <v>6</v>
      </c>
      <c r="O9" s="38">
        <f t="shared" si="10"/>
        <v>5</v>
      </c>
      <c r="P9" s="23" t="str">
        <f t="shared" si="11"/>
        <v/>
      </c>
      <c r="Q9" s="38">
        <f t="shared" si="12"/>
        <v>0</v>
      </c>
      <c r="R9" s="38">
        <f t="shared" si="13"/>
        <v>0</v>
      </c>
      <c r="S9" s="21">
        <f t="shared" si="14"/>
        <v>1</v>
      </c>
      <c r="T9" s="21">
        <f>VLOOKUP(C9,'Division 1'!$B$3:$C$102,2,FALSE)</f>
        <v>1</v>
      </c>
      <c r="U9" s="21" t="e">
        <f>VLOOKUP(C9,'Division 2'!$B$3:$C$99,2,FALSE)</f>
        <v>#N/A</v>
      </c>
      <c r="V9" s="21" t="str">
        <f>IF(ISNUMBER(B9),IF(S9=1,VLOOKUP(C9,'Division 1'!$B$3:$D$102,3,FALSE),VLOOKUP(C9,'Division 2'!$B$3:$D$99,3,FALSE)),0)</f>
        <v>M</v>
      </c>
      <c r="W9" t="str">
        <f t="shared" si="15"/>
        <v>Pete King</v>
      </c>
    </row>
    <row r="10" spans="1:23" x14ac:dyDescent="0.25">
      <c r="B10" s="15">
        <v>44171</v>
      </c>
      <c r="C10" t="s">
        <v>56</v>
      </c>
      <c r="D10" t="str">
        <f t="shared" si="0"/>
        <v>Christine Hearmon</v>
      </c>
      <c r="E10" s="22">
        <v>8.8206018518518517E-2</v>
      </c>
      <c r="F10" s="21">
        <f t="shared" si="1"/>
        <v>9</v>
      </c>
      <c r="G10" s="23" t="str">
        <f t="shared" si="2"/>
        <v/>
      </c>
      <c r="H10" s="38">
        <f t="shared" si="3"/>
        <v>0</v>
      </c>
      <c r="I10" s="38">
        <f t="shared" si="4"/>
        <v>0</v>
      </c>
      <c r="J10" s="23">
        <f t="shared" si="5"/>
        <v>8.8206018518518517E-2</v>
      </c>
      <c r="K10" s="38">
        <f t="shared" si="6"/>
        <v>2</v>
      </c>
      <c r="L10" s="38">
        <f t="shared" si="7"/>
        <v>9</v>
      </c>
      <c r="M10" s="23" t="str">
        <f t="shared" si="8"/>
        <v/>
      </c>
      <c r="N10" s="38">
        <f t="shared" si="9"/>
        <v>0</v>
      </c>
      <c r="O10" s="38">
        <f t="shared" si="10"/>
        <v>0</v>
      </c>
      <c r="P10" s="23" t="str">
        <f t="shared" si="11"/>
        <v/>
      </c>
      <c r="Q10" s="38">
        <f t="shared" si="12"/>
        <v>0</v>
      </c>
      <c r="R10" s="38">
        <f t="shared" si="13"/>
        <v>0</v>
      </c>
      <c r="S10" s="21">
        <f t="shared" si="14"/>
        <v>2</v>
      </c>
      <c r="T10" s="21" t="e">
        <f>VLOOKUP(C10,'Division 1'!$B$3:$C$102,2,FALSE)</f>
        <v>#N/A</v>
      </c>
      <c r="U10" s="21">
        <f>VLOOKUP(C10,'Division 2'!$B$3:$C$99,2,FALSE)</f>
        <v>2</v>
      </c>
      <c r="V10" s="21" t="str">
        <f>IF(ISNUMBER(B10),IF(S10=1,VLOOKUP(C10,'Division 1'!$B$3:$D$102,3,FALSE),VLOOKUP(C10,'Division 2'!$B$3:$D$99,3,FALSE)),0)</f>
        <v>F</v>
      </c>
      <c r="W10" t="str">
        <f t="shared" si="15"/>
        <v>Christine Hearmon</v>
      </c>
    </row>
    <row r="11" spans="1:23" x14ac:dyDescent="0.25">
      <c r="B11" s="15">
        <v>44171</v>
      </c>
      <c r="C11" t="s">
        <v>16</v>
      </c>
      <c r="D11" t="str">
        <f t="shared" si="0"/>
        <v>Emma Featherstone</v>
      </c>
      <c r="E11" s="22">
        <v>8.7501157407407396E-2</v>
      </c>
      <c r="F11" s="21">
        <f t="shared" si="1"/>
        <v>9</v>
      </c>
      <c r="G11" s="23">
        <f t="shared" si="2"/>
        <v>8.7501157407407396E-2</v>
      </c>
      <c r="H11" s="38">
        <f t="shared" si="3"/>
        <v>2</v>
      </c>
      <c r="I11" s="38">
        <f t="shared" si="4"/>
        <v>9</v>
      </c>
      <c r="J11" s="23" t="str">
        <f t="shared" si="5"/>
        <v/>
      </c>
      <c r="K11" s="38">
        <f t="shared" si="6"/>
        <v>0</v>
      </c>
      <c r="L11" s="38">
        <f t="shared" si="7"/>
        <v>0</v>
      </c>
      <c r="M11" s="23" t="str">
        <f t="shared" si="8"/>
        <v/>
      </c>
      <c r="N11" s="38">
        <f t="shared" si="9"/>
        <v>0</v>
      </c>
      <c r="O11" s="38">
        <f t="shared" si="10"/>
        <v>0</v>
      </c>
      <c r="P11" s="23" t="str">
        <f t="shared" si="11"/>
        <v/>
      </c>
      <c r="Q11" s="38">
        <f t="shared" si="12"/>
        <v>0</v>
      </c>
      <c r="R11" s="38">
        <f t="shared" si="13"/>
        <v>0</v>
      </c>
      <c r="S11" s="21">
        <f t="shared" si="14"/>
        <v>1</v>
      </c>
      <c r="T11" s="21">
        <f>VLOOKUP(C11,'Division 1'!$B$3:$C$102,2,FALSE)</f>
        <v>1</v>
      </c>
      <c r="U11" s="21" t="e">
        <f>VLOOKUP(C11,'Division 2'!$B$3:$C$99,2,FALSE)</f>
        <v>#N/A</v>
      </c>
      <c r="V11" s="21" t="str">
        <f>IF(ISNUMBER(B11),IF(S11=1,VLOOKUP(C11,'Division 1'!$B$3:$D$102,3,FALSE),VLOOKUP(C11,'Division 2'!$B$3:$D$99,3,FALSE)),0)</f>
        <v>F</v>
      </c>
      <c r="W11" t="str">
        <f t="shared" si="15"/>
        <v>Emma Featherstone</v>
      </c>
    </row>
    <row r="12" spans="1:23" x14ac:dyDescent="0.25">
      <c r="B12" s="37">
        <v>44173</v>
      </c>
      <c r="C12" t="s">
        <v>53</v>
      </c>
      <c r="D12" t="str">
        <f t="shared" si="0"/>
        <v>John Scurr</v>
      </c>
      <c r="E12" s="22">
        <v>6.3784722222222215E-2</v>
      </c>
      <c r="F12" s="21">
        <f t="shared" si="1"/>
        <v>8</v>
      </c>
      <c r="G12" s="23" t="str">
        <f t="shared" si="2"/>
        <v/>
      </c>
      <c r="H12" s="38">
        <f t="shared" si="3"/>
        <v>0</v>
      </c>
      <c r="I12" s="38">
        <f t="shared" si="4"/>
        <v>0</v>
      </c>
      <c r="J12" s="23" t="str">
        <f t="shared" si="5"/>
        <v/>
      </c>
      <c r="K12" s="38">
        <f t="shared" si="6"/>
        <v>0</v>
      </c>
      <c r="L12" s="38">
        <f t="shared" si="7"/>
        <v>0</v>
      </c>
      <c r="M12" s="23">
        <f t="shared" si="8"/>
        <v>6.3784722222222215E-2</v>
      </c>
      <c r="N12" s="38">
        <f t="shared" si="9"/>
        <v>3</v>
      </c>
      <c r="O12" s="38">
        <f t="shared" si="10"/>
        <v>8</v>
      </c>
      <c r="P12" s="23" t="str">
        <f t="shared" si="11"/>
        <v/>
      </c>
      <c r="Q12" s="38">
        <f t="shared" si="12"/>
        <v>0</v>
      </c>
      <c r="R12" s="38">
        <f t="shared" si="13"/>
        <v>0</v>
      </c>
      <c r="S12" s="21">
        <f t="shared" si="14"/>
        <v>1</v>
      </c>
      <c r="T12" s="21">
        <f>VLOOKUP(C12,'Division 1'!$B$3:$C$102,2,FALSE)</f>
        <v>1</v>
      </c>
      <c r="U12" s="21" t="e">
        <f>VLOOKUP(C12,'Division 2'!$B$3:$C$99,2,FALSE)</f>
        <v>#N/A</v>
      </c>
      <c r="V12" s="21" t="str">
        <f>IF(ISNUMBER(B12),IF(S12=1,VLOOKUP(C12,'Division 1'!$B$3:$D$102,3,FALSE),VLOOKUP(C12,'Division 2'!$B$3:$D$99,3,FALSE)),0)</f>
        <v>M</v>
      </c>
      <c r="W12" t="str">
        <f t="shared" si="15"/>
        <v>John Scurr</v>
      </c>
    </row>
    <row r="13" spans="1:23" x14ac:dyDescent="0.25">
      <c r="A13" t="s">
        <v>148</v>
      </c>
      <c r="B13" s="37">
        <v>44171</v>
      </c>
      <c r="C13" t="s">
        <v>5</v>
      </c>
      <c r="D13" t="str">
        <f t="shared" si="0"/>
        <v>David Walker Old</v>
      </c>
      <c r="E13" s="22">
        <v>8.4606481481481477E-2</v>
      </c>
      <c r="F13" s="21">
        <f t="shared" si="1"/>
        <v>0</v>
      </c>
      <c r="G13" s="23" t="str">
        <f t="shared" si="2"/>
        <v/>
      </c>
      <c r="H13" s="38">
        <f t="shared" si="3"/>
        <v>0</v>
      </c>
      <c r="I13" s="38">
        <f t="shared" si="4"/>
        <v>0</v>
      </c>
      <c r="J13" s="23" t="str">
        <f t="shared" si="5"/>
        <v/>
      </c>
      <c r="K13" s="38">
        <f t="shared" si="6"/>
        <v>0</v>
      </c>
      <c r="L13" s="38">
        <f t="shared" si="7"/>
        <v>0</v>
      </c>
      <c r="M13" s="23" t="str">
        <f t="shared" si="8"/>
        <v/>
      </c>
      <c r="N13" s="38">
        <f t="shared" si="9"/>
        <v>0</v>
      </c>
      <c r="O13" s="38">
        <f t="shared" si="10"/>
        <v>0</v>
      </c>
      <c r="P13" s="23" t="str">
        <f t="shared" si="11"/>
        <v/>
      </c>
      <c r="Q13" s="38">
        <f t="shared" si="12"/>
        <v>0</v>
      </c>
      <c r="R13" s="38">
        <f t="shared" si="13"/>
        <v>0</v>
      </c>
      <c r="S13" s="21">
        <f t="shared" si="14"/>
        <v>1</v>
      </c>
      <c r="T13" s="21">
        <f>VLOOKUP(C13,'Division 1'!$B$3:$C$102,2,FALSE)</f>
        <v>1</v>
      </c>
      <c r="U13" s="21" t="e">
        <f>VLOOKUP(C13,'Division 2'!$B$3:$C$99,2,FALSE)</f>
        <v>#N/A</v>
      </c>
      <c r="V13" s="21" t="str">
        <f>IF(ISNUMBER(B13),IF(S13=1,VLOOKUP(C13,'Division 1'!$B$3:$D$102,3,FALSE),VLOOKUP(C13,'Division 2'!$B$3:$D$99,3,FALSE)),0)</f>
        <v>M</v>
      </c>
      <c r="W13" t="str">
        <f t="shared" si="15"/>
        <v>David Walker</v>
      </c>
    </row>
    <row r="14" spans="1:23" x14ac:dyDescent="0.25">
      <c r="B14" s="37">
        <v>44180</v>
      </c>
      <c r="C14" t="s">
        <v>17</v>
      </c>
      <c r="D14" t="str">
        <f t="shared" si="0"/>
        <v>Stuart Park</v>
      </c>
      <c r="E14" s="22">
        <v>6.5300925925925915E-2</v>
      </c>
      <c r="F14" s="21">
        <f t="shared" si="1"/>
        <v>6</v>
      </c>
      <c r="G14" s="23" t="str">
        <f t="shared" si="2"/>
        <v/>
      </c>
      <c r="H14" s="38">
        <f t="shared" si="3"/>
        <v>0</v>
      </c>
      <c r="I14" s="38">
        <f t="shared" si="4"/>
        <v>0</v>
      </c>
      <c r="J14" s="23" t="str">
        <f t="shared" si="5"/>
        <v/>
      </c>
      <c r="K14" s="38">
        <f t="shared" si="6"/>
        <v>0</v>
      </c>
      <c r="L14" s="38">
        <f t="shared" si="7"/>
        <v>0</v>
      </c>
      <c r="M14" s="23">
        <f t="shared" si="8"/>
        <v>6.5300925925925915E-2</v>
      </c>
      <c r="N14" s="38">
        <f t="shared" si="9"/>
        <v>5</v>
      </c>
      <c r="O14" s="38">
        <f t="shared" si="10"/>
        <v>6</v>
      </c>
      <c r="P14" s="23" t="str">
        <f t="shared" si="11"/>
        <v/>
      </c>
      <c r="Q14" s="38">
        <f t="shared" si="12"/>
        <v>0</v>
      </c>
      <c r="R14" s="38">
        <f t="shared" si="13"/>
        <v>0</v>
      </c>
      <c r="S14" s="21">
        <f t="shared" si="14"/>
        <v>1</v>
      </c>
      <c r="T14" s="21">
        <f>VLOOKUP(C14,'Division 1'!$B$3:$C$102,2,FALSE)</f>
        <v>1</v>
      </c>
      <c r="U14" s="21" t="e">
        <f>VLOOKUP(C14,'Division 2'!$B$3:$C$99,2,FALSE)</f>
        <v>#N/A</v>
      </c>
      <c r="V14" s="21" t="str">
        <f>IF(ISNUMBER(B14),IF(S14=1,VLOOKUP(C14,'Division 1'!$B$3:$D$102,3,FALSE),VLOOKUP(C14,'Division 2'!$B$3:$D$99,3,FALSE)),0)</f>
        <v>M</v>
      </c>
      <c r="W14" t="str">
        <f t="shared" si="15"/>
        <v>Stuart Park</v>
      </c>
    </row>
    <row r="15" spans="1:23" x14ac:dyDescent="0.25">
      <c r="B15" s="37">
        <v>44183</v>
      </c>
      <c r="C15" t="s">
        <v>28</v>
      </c>
      <c r="D15" t="str">
        <f t="shared" si="0"/>
        <v>John Haycock</v>
      </c>
      <c r="E15" s="22">
        <v>6.3981481481481486E-2</v>
      </c>
      <c r="F15" s="21">
        <f t="shared" si="1"/>
        <v>7</v>
      </c>
      <c r="G15" s="23" t="str">
        <f t="shared" si="2"/>
        <v/>
      </c>
      <c r="H15" s="38">
        <f t="shared" si="3"/>
        <v>0</v>
      </c>
      <c r="I15" s="38">
        <f t="shared" si="4"/>
        <v>0</v>
      </c>
      <c r="J15" s="23" t="str">
        <f t="shared" si="5"/>
        <v/>
      </c>
      <c r="K15" s="38">
        <f t="shared" si="6"/>
        <v>0</v>
      </c>
      <c r="L15" s="38">
        <f t="shared" si="7"/>
        <v>0</v>
      </c>
      <c r="M15" s="23">
        <f t="shared" si="8"/>
        <v>6.3981481481481486E-2</v>
      </c>
      <c r="N15" s="38">
        <f t="shared" si="9"/>
        <v>4</v>
      </c>
      <c r="O15" s="38">
        <f t="shared" si="10"/>
        <v>7</v>
      </c>
      <c r="P15" s="23" t="str">
        <f t="shared" si="11"/>
        <v/>
      </c>
      <c r="Q15" s="38">
        <f t="shared" si="12"/>
        <v>0</v>
      </c>
      <c r="R15" s="38">
        <f t="shared" si="13"/>
        <v>0</v>
      </c>
      <c r="S15" s="21">
        <f t="shared" si="14"/>
        <v>1</v>
      </c>
      <c r="T15" s="21">
        <f>VLOOKUP(C15,'Division 1'!$B$3:$C$102,2,FALSE)</f>
        <v>1</v>
      </c>
      <c r="U15" s="21" t="e">
        <f>VLOOKUP(C15,'Division 2'!$B$3:$C$99,2,FALSE)</f>
        <v>#N/A</v>
      </c>
      <c r="V15" s="21" t="str">
        <f>IF(ISNUMBER(B15),IF(S15=1,VLOOKUP(C15,'Division 1'!$B$3:$D$102,3,FALSE),VLOOKUP(C15,'Division 2'!$B$3:$D$99,3,FALSE)),0)</f>
        <v>M</v>
      </c>
      <c r="W15" t="str">
        <f t="shared" si="15"/>
        <v>John Haycock</v>
      </c>
    </row>
    <row r="16" spans="1:23" x14ac:dyDescent="0.25">
      <c r="B16" s="37">
        <v>44171</v>
      </c>
      <c r="C16" t="s">
        <v>58</v>
      </c>
      <c r="D16" t="str">
        <f t="shared" si="0"/>
        <v>Mark Chapman</v>
      </c>
      <c r="E16" s="22">
        <v>8.7523148148148155E-2</v>
      </c>
      <c r="F16" s="21">
        <f t="shared" si="1"/>
        <v>10</v>
      </c>
      <c r="G16" s="23" t="str">
        <f t="shared" si="2"/>
        <v/>
      </c>
      <c r="H16" s="38">
        <f t="shared" si="3"/>
        <v>0</v>
      </c>
      <c r="I16" s="38">
        <f t="shared" si="4"/>
        <v>0</v>
      </c>
      <c r="J16" s="23" t="str">
        <f t="shared" si="5"/>
        <v/>
      </c>
      <c r="K16" s="38">
        <f t="shared" si="6"/>
        <v>0</v>
      </c>
      <c r="L16" s="38">
        <f t="shared" si="7"/>
        <v>0</v>
      </c>
      <c r="M16" s="23" t="str">
        <f t="shared" si="8"/>
        <v/>
      </c>
      <c r="N16" s="38">
        <f t="shared" si="9"/>
        <v>0</v>
      </c>
      <c r="O16" s="38">
        <f t="shared" si="10"/>
        <v>0</v>
      </c>
      <c r="P16" s="23">
        <f t="shared" si="11"/>
        <v>8.7523148148148155E-2</v>
      </c>
      <c r="Q16" s="38">
        <f t="shared" si="12"/>
        <v>1</v>
      </c>
      <c r="R16" s="38">
        <f t="shared" si="13"/>
        <v>10</v>
      </c>
      <c r="S16" s="21">
        <f t="shared" si="14"/>
        <v>2</v>
      </c>
      <c r="T16" s="21" t="e">
        <f>VLOOKUP(C16,'Division 1'!$B$3:$C$102,2,FALSE)</f>
        <v>#N/A</v>
      </c>
      <c r="U16" s="21">
        <f>VLOOKUP(C16,'Division 2'!$B$3:$C$99,2,FALSE)</f>
        <v>2</v>
      </c>
      <c r="V16" s="21" t="str">
        <f>IF(ISNUMBER(B16),IF(S16=1,VLOOKUP(C16,'Division 1'!$B$3:$D$102,3,FALSE),VLOOKUP(C16,'Division 2'!$B$3:$D$99,3,FALSE)),0)</f>
        <v>M</v>
      </c>
      <c r="W16" t="str">
        <f t="shared" si="15"/>
        <v>Mark Chapman</v>
      </c>
    </row>
    <row r="17" spans="2:23" x14ac:dyDescent="0.25">
      <c r="B17" s="37">
        <v>44185</v>
      </c>
      <c r="C17" t="s">
        <v>31</v>
      </c>
      <c r="D17" t="str">
        <f t="shared" si="0"/>
        <v>Gary Forster</v>
      </c>
      <c r="E17" s="22">
        <v>9.087962962962963E-2</v>
      </c>
      <c r="F17" s="21">
        <f t="shared" si="1"/>
        <v>3</v>
      </c>
      <c r="G17" s="23" t="str">
        <f t="shared" si="2"/>
        <v/>
      </c>
      <c r="H17" s="38">
        <f t="shared" si="3"/>
        <v>0</v>
      </c>
      <c r="I17" s="38">
        <f t="shared" si="4"/>
        <v>0</v>
      </c>
      <c r="J17" s="23" t="str">
        <f t="shared" si="5"/>
        <v/>
      </c>
      <c r="K17" s="38">
        <f t="shared" si="6"/>
        <v>0</v>
      </c>
      <c r="L17" s="38">
        <f t="shared" si="7"/>
        <v>0</v>
      </c>
      <c r="M17" s="23">
        <f t="shared" si="8"/>
        <v>9.087962962962963E-2</v>
      </c>
      <c r="N17" s="38">
        <f t="shared" si="9"/>
        <v>8</v>
      </c>
      <c r="O17" s="38">
        <f t="shared" si="10"/>
        <v>3</v>
      </c>
      <c r="P17" s="23" t="str">
        <f t="shared" si="11"/>
        <v/>
      </c>
      <c r="Q17" s="38">
        <f t="shared" si="12"/>
        <v>0</v>
      </c>
      <c r="R17" s="38">
        <f t="shared" si="13"/>
        <v>0</v>
      </c>
      <c r="S17" s="21">
        <f t="shared" si="14"/>
        <v>1</v>
      </c>
      <c r="T17" s="21">
        <f>VLOOKUP(C17,'Division 1'!$B$3:$C$102,2,FALSE)</f>
        <v>1</v>
      </c>
      <c r="U17" s="21" t="e">
        <f>VLOOKUP(C17,'Division 2'!$B$3:$C$99,2,FALSE)</f>
        <v>#N/A</v>
      </c>
      <c r="V17" s="21" t="str">
        <f>IF(ISNUMBER(B17),IF(S17=1,VLOOKUP(C17,'Division 1'!$B$3:$D$102,3,FALSE),VLOOKUP(C17,'Division 2'!$B$3:$D$99,3,FALSE)),0)</f>
        <v>M</v>
      </c>
      <c r="W17" t="str">
        <f t="shared" si="15"/>
        <v>Gary Forster</v>
      </c>
    </row>
    <row r="18" spans="2:23" x14ac:dyDescent="0.25">
      <c r="B18" s="37">
        <v>44182</v>
      </c>
      <c r="C18" t="s">
        <v>27</v>
      </c>
      <c r="D18" t="str">
        <f t="shared" si="0"/>
        <v>Mil Walton</v>
      </c>
      <c r="E18" s="22">
        <v>5.4363425925925933E-2</v>
      </c>
      <c r="F18" s="21">
        <f t="shared" si="1"/>
        <v>10</v>
      </c>
      <c r="G18" s="23" t="str">
        <f t="shared" si="2"/>
        <v/>
      </c>
      <c r="H18" s="38">
        <f t="shared" si="3"/>
        <v>0</v>
      </c>
      <c r="I18" s="38">
        <f t="shared" si="4"/>
        <v>0</v>
      </c>
      <c r="J18" s="23" t="str">
        <f t="shared" si="5"/>
        <v/>
      </c>
      <c r="K18" s="38">
        <f t="shared" si="6"/>
        <v>0</v>
      </c>
      <c r="L18" s="38">
        <f t="shared" si="7"/>
        <v>0</v>
      </c>
      <c r="M18" s="23">
        <f t="shared" si="8"/>
        <v>5.4363425925925933E-2</v>
      </c>
      <c r="N18" s="38">
        <f t="shared" si="9"/>
        <v>1</v>
      </c>
      <c r="O18" s="38">
        <f t="shared" si="10"/>
        <v>10</v>
      </c>
      <c r="P18" s="23" t="str">
        <f t="shared" si="11"/>
        <v/>
      </c>
      <c r="Q18" s="38">
        <f t="shared" si="12"/>
        <v>0</v>
      </c>
      <c r="R18" s="38">
        <f t="shared" si="13"/>
        <v>0</v>
      </c>
      <c r="S18" s="21">
        <f t="shared" si="14"/>
        <v>1</v>
      </c>
      <c r="T18" s="21">
        <f>VLOOKUP(C18,'Division 1'!$B$3:$C$102,2,FALSE)</f>
        <v>1</v>
      </c>
      <c r="U18" s="21" t="e">
        <f>VLOOKUP(C18,'Division 2'!$B$3:$C$99,2,FALSE)</f>
        <v>#N/A</v>
      </c>
      <c r="V18" s="21" t="str">
        <f>IF(ISNUMBER(B18),IF(S18=1,VLOOKUP(C18,'Division 1'!$B$3:$D$102,3,FALSE),VLOOKUP(C18,'Division 2'!$B$3:$D$99,3,FALSE)),0)</f>
        <v>M</v>
      </c>
      <c r="W18" t="str">
        <f t="shared" si="15"/>
        <v>Mil Walton</v>
      </c>
    </row>
    <row r="19" spans="2:23" x14ac:dyDescent="0.25">
      <c r="B19" s="37">
        <v>44196</v>
      </c>
      <c r="C19" t="s">
        <v>5</v>
      </c>
      <c r="D19" t="str">
        <f t="shared" si="0"/>
        <v>David Walker</v>
      </c>
      <c r="E19" s="22">
        <v>5.4444444444444441E-2</v>
      </c>
      <c r="F19" s="21">
        <f t="shared" si="1"/>
        <v>9</v>
      </c>
      <c r="G19" s="23" t="str">
        <f t="shared" si="2"/>
        <v/>
      </c>
      <c r="H19" s="38">
        <f t="shared" si="3"/>
        <v>0</v>
      </c>
      <c r="I19" s="38">
        <f t="shared" si="4"/>
        <v>0</v>
      </c>
      <c r="J19" s="23" t="str">
        <f t="shared" si="5"/>
        <v/>
      </c>
      <c r="K19" s="38">
        <f t="shared" si="6"/>
        <v>0</v>
      </c>
      <c r="L19" s="38">
        <f t="shared" si="7"/>
        <v>0</v>
      </c>
      <c r="M19" s="23">
        <f t="shared" si="8"/>
        <v>5.4444444444444441E-2</v>
      </c>
      <c r="N19" s="38">
        <f t="shared" si="9"/>
        <v>2</v>
      </c>
      <c r="O19" s="38">
        <f t="shared" si="10"/>
        <v>9</v>
      </c>
      <c r="P19" s="23" t="str">
        <f t="shared" si="11"/>
        <v/>
      </c>
      <c r="Q19" s="38">
        <f t="shared" si="12"/>
        <v>0</v>
      </c>
      <c r="R19" s="38">
        <f t="shared" si="13"/>
        <v>0</v>
      </c>
      <c r="S19" s="21">
        <f t="shared" si="14"/>
        <v>1</v>
      </c>
      <c r="T19" s="21">
        <f>VLOOKUP(C19,'Division 1'!$B$3:$C$102,2,FALSE)</f>
        <v>1</v>
      </c>
      <c r="U19" s="21" t="e">
        <f>VLOOKUP(C19,'Division 2'!$B$3:$C$99,2,FALSE)</f>
        <v>#N/A</v>
      </c>
      <c r="V19" s="21" t="str">
        <f>IF(ISNUMBER(B19),IF(S19=1,VLOOKUP(C19,'Division 1'!$B$3:$D$102,3,FALSE),VLOOKUP(C19,'Division 2'!$B$3:$D$99,3,FALSE)),0)</f>
        <v>M</v>
      </c>
      <c r="W19" t="str">
        <f t="shared" si="15"/>
        <v>David Walker</v>
      </c>
    </row>
    <row r="20" spans="2:23" x14ac:dyDescent="0.25">
      <c r="B20" s="37">
        <v>44171</v>
      </c>
      <c r="C20" t="s">
        <v>40</v>
      </c>
      <c r="D20" t="str">
        <f t="shared" si="0"/>
        <v>Jonathan Wallace</v>
      </c>
      <c r="E20" s="22">
        <v>8.9050925925925936E-2</v>
      </c>
      <c r="F20" s="21">
        <f t="shared" si="1"/>
        <v>4</v>
      </c>
      <c r="G20" s="23" t="str">
        <f t="shared" si="2"/>
        <v/>
      </c>
      <c r="H20" s="38">
        <f t="shared" si="3"/>
        <v>0</v>
      </c>
      <c r="I20" s="38">
        <f t="shared" si="4"/>
        <v>0</v>
      </c>
      <c r="J20" s="23" t="str">
        <f t="shared" si="5"/>
        <v/>
      </c>
      <c r="K20" s="38">
        <f t="shared" si="6"/>
        <v>0</v>
      </c>
      <c r="L20" s="38">
        <f t="shared" si="7"/>
        <v>0</v>
      </c>
      <c r="M20" s="23">
        <f t="shared" si="8"/>
        <v>8.9050925925925936E-2</v>
      </c>
      <c r="N20" s="38">
        <f t="shared" si="9"/>
        <v>7</v>
      </c>
      <c r="O20" s="38">
        <f t="shared" si="10"/>
        <v>4</v>
      </c>
      <c r="P20" s="23" t="str">
        <f t="shared" si="11"/>
        <v/>
      </c>
      <c r="Q20" s="38">
        <f t="shared" si="12"/>
        <v>0</v>
      </c>
      <c r="R20" s="38">
        <f t="shared" si="13"/>
        <v>0</v>
      </c>
      <c r="S20" s="21">
        <f t="shared" si="14"/>
        <v>1</v>
      </c>
      <c r="T20" s="21">
        <f>VLOOKUP(C20,'Division 1'!$B$3:$C$102,2,FALSE)</f>
        <v>1</v>
      </c>
      <c r="U20" s="21" t="e">
        <f>VLOOKUP(C20,'Division 2'!$B$3:$C$99,2,FALSE)</f>
        <v>#N/A</v>
      </c>
      <c r="V20" s="21" t="str">
        <f>IF(ISNUMBER(B20),IF(S20=1,VLOOKUP(C20,'Division 1'!$B$3:$D$102,3,FALSE),VLOOKUP(C20,'Division 2'!$B$3:$D$99,3,FALSE)),0)</f>
        <v>M</v>
      </c>
      <c r="W20" t="str">
        <f t="shared" si="15"/>
        <v>Jonathan Wallace</v>
      </c>
    </row>
    <row r="21" spans="2:23" x14ac:dyDescent="0.25">
      <c r="B21" s="37"/>
      <c r="D21">
        <f t="shared" si="0"/>
        <v>0</v>
      </c>
      <c r="E21" s="22"/>
      <c r="F21" s="21">
        <f t="shared" si="1"/>
        <v>0</v>
      </c>
      <c r="G21" s="23" t="str">
        <f t="shared" si="2"/>
        <v/>
      </c>
      <c r="H21" s="38">
        <f t="shared" si="3"/>
        <v>0</v>
      </c>
      <c r="I21" s="38">
        <f t="shared" si="4"/>
        <v>0</v>
      </c>
      <c r="J21" s="23" t="str">
        <f t="shared" si="5"/>
        <v/>
      </c>
      <c r="K21" s="38">
        <f t="shared" si="6"/>
        <v>0</v>
      </c>
      <c r="L21" s="38">
        <f t="shared" si="7"/>
        <v>0</v>
      </c>
      <c r="M21" s="23" t="str">
        <f t="shared" si="8"/>
        <v/>
      </c>
      <c r="N21" s="38">
        <f t="shared" si="9"/>
        <v>0</v>
      </c>
      <c r="O21" s="38">
        <f t="shared" si="10"/>
        <v>0</v>
      </c>
      <c r="P21" s="23" t="str">
        <f t="shared" si="11"/>
        <v/>
      </c>
      <c r="Q21" s="38">
        <f t="shared" si="12"/>
        <v>0</v>
      </c>
      <c r="R21" s="38">
        <f t="shared" si="13"/>
        <v>0</v>
      </c>
      <c r="S21" s="21">
        <f t="shared" si="14"/>
        <v>0</v>
      </c>
      <c r="T21" s="21" t="e">
        <f>VLOOKUP(C21,'Division 1'!$B$3:$C$102,2,FALSE)</f>
        <v>#N/A</v>
      </c>
      <c r="U21" s="21" t="e">
        <f>VLOOKUP(C21,'Division 2'!$B$3:$C$99,2,FALSE)</f>
        <v>#N/A</v>
      </c>
      <c r="V21" s="21">
        <f>IF(ISNUMBER(B21),IF(S21=1,VLOOKUP(C21,'Division 1'!$B$3:$D$102,3,FALSE),VLOOKUP(C21,'Division 2'!$B$3:$D$99,3,FALSE)),0)</f>
        <v>0</v>
      </c>
      <c r="W21">
        <f t="shared" si="15"/>
        <v>0</v>
      </c>
    </row>
    <row r="22" spans="2:23" x14ac:dyDescent="0.25">
      <c r="B22" s="37"/>
      <c r="D22">
        <f t="shared" si="0"/>
        <v>0</v>
      </c>
      <c r="E22" s="22"/>
      <c r="F22" s="21">
        <f t="shared" si="1"/>
        <v>0</v>
      </c>
      <c r="G22" s="23" t="str">
        <f t="shared" si="2"/>
        <v/>
      </c>
      <c r="H22" s="38">
        <f t="shared" si="3"/>
        <v>0</v>
      </c>
      <c r="I22" s="38">
        <f t="shared" si="4"/>
        <v>0</v>
      </c>
      <c r="J22" s="23" t="str">
        <f t="shared" si="5"/>
        <v/>
      </c>
      <c r="K22" s="38">
        <f t="shared" si="6"/>
        <v>0</v>
      </c>
      <c r="L22" s="38">
        <f t="shared" si="7"/>
        <v>0</v>
      </c>
      <c r="M22" s="23" t="str">
        <f t="shared" si="8"/>
        <v/>
      </c>
      <c r="N22" s="38">
        <f t="shared" si="9"/>
        <v>0</v>
      </c>
      <c r="O22" s="38">
        <f t="shared" si="10"/>
        <v>0</v>
      </c>
      <c r="P22" s="23" t="str">
        <f t="shared" si="11"/>
        <v/>
      </c>
      <c r="Q22" s="38">
        <f t="shared" si="12"/>
        <v>0</v>
      </c>
      <c r="R22" s="38">
        <f t="shared" si="13"/>
        <v>0</v>
      </c>
      <c r="S22" s="21">
        <f t="shared" si="14"/>
        <v>0</v>
      </c>
      <c r="T22" s="21" t="e">
        <f>VLOOKUP(C22,'Division 1'!$B$3:$C$102,2,FALSE)</f>
        <v>#N/A</v>
      </c>
      <c r="U22" s="21" t="e">
        <f>VLOOKUP(C22,'Division 2'!$B$3:$C$99,2,FALSE)</f>
        <v>#N/A</v>
      </c>
      <c r="V22" s="21">
        <f>IF(ISNUMBER(B22),IF(S22=1,VLOOKUP(C22,'Division 1'!$B$3:$D$102,3,FALSE),VLOOKUP(C22,'Division 2'!$B$3:$D$99,3,FALSE)),0)</f>
        <v>0</v>
      </c>
      <c r="W22">
        <f t="shared" si="15"/>
        <v>0</v>
      </c>
    </row>
    <row r="23" spans="2:23" x14ac:dyDescent="0.25">
      <c r="B23" s="37"/>
      <c r="D23">
        <f t="shared" si="0"/>
        <v>0</v>
      </c>
      <c r="E23" s="22"/>
      <c r="F23" s="21">
        <f t="shared" si="1"/>
        <v>0</v>
      </c>
      <c r="G23" s="23" t="str">
        <f t="shared" si="2"/>
        <v/>
      </c>
      <c r="H23" s="38">
        <f t="shared" si="3"/>
        <v>0</v>
      </c>
      <c r="I23" s="38">
        <f t="shared" si="4"/>
        <v>0</v>
      </c>
      <c r="J23" s="23" t="str">
        <f t="shared" si="5"/>
        <v/>
      </c>
      <c r="K23" s="38">
        <f t="shared" si="6"/>
        <v>0</v>
      </c>
      <c r="L23" s="38">
        <f t="shared" si="7"/>
        <v>0</v>
      </c>
      <c r="M23" s="23" t="str">
        <f t="shared" si="8"/>
        <v/>
      </c>
      <c r="N23" s="38">
        <f t="shared" si="9"/>
        <v>0</v>
      </c>
      <c r="O23" s="38">
        <f t="shared" si="10"/>
        <v>0</v>
      </c>
      <c r="P23" s="23" t="str">
        <f t="shared" si="11"/>
        <v/>
      </c>
      <c r="Q23" s="38">
        <f t="shared" si="12"/>
        <v>0</v>
      </c>
      <c r="R23" s="38">
        <f t="shared" si="13"/>
        <v>0</v>
      </c>
      <c r="S23" s="21">
        <f t="shared" si="14"/>
        <v>0</v>
      </c>
      <c r="T23" s="21" t="e">
        <f>VLOOKUP(C23,'Division 1'!$B$3:$C$102,2,FALSE)</f>
        <v>#N/A</v>
      </c>
      <c r="U23" s="21" t="e">
        <f>VLOOKUP(C23,'Division 2'!$B$3:$C$99,2,FALSE)</f>
        <v>#N/A</v>
      </c>
      <c r="V23" s="21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21">
        <f t="shared" si="1"/>
        <v>0</v>
      </c>
      <c r="G24" s="23" t="str">
        <f t="shared" si="2"/>
        <v/>
      </c>
      <c r="H24" s="38">
        <f t="shared" si="3"/>
        <v>0</v>
      </c>
      <c r="I24" s="38">
        <f t="shared" si="4"/>
        <v>0</v>
      </c>
      <c r="J24" s="23" t="str">
        <f t="shared" si="5"/>
        <v/>
      </c>
      <c r="K24" s="38">
        <f t="shared" si="6"/>
        <v>0</v>
      </c>
      <c r="L24" s="38">
        <f t="shared" si="7"/>
        <v>0</v>
      </c>
      <c r="M24" s="23" t="str">
        <f t="shared" si="8"/>
        <v/>
      </c>
      <c r="N24" s="38">
        <f t="shared" si="9"/>
        <v>0</v>
      </c>
      <c r="O24" s="38">
        <f t="shared" si="10"/>
        <v>0</v>
      </c>
      <c r="P24" s="23" t="str">
        <f t="shared" si="11"/>
        <v/>
      </c>
      <c r="Q24" s="38">
        <f t="shared" si="12"/>
        <v>0</v>
      </c>
      <c r="R24" s="38">
        <f t="shared" si="13"/>
        <v>0</v>
      </c>
      <c r="S24" s="21">
        <f t="shared" si="14"/>
        <v>0</v>
      </c>
      <c r="T24" s="21" t="e">
        <f>VLOOKUP(C24,'Division 1'!$B$3:$C$102,2,FALSE)</f>
        <v>#N/A</v>
      </c>
      <c r="U24" s="21" t="e">
        <f>VLOOKUP(C24,'Division 2'!$B$3:$C$99,2,FALSE)</f>
        <v>#N/A</v>
      </c>
      <c r="V24" s="21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21">
        <f t="shared" si="1"/>
        <v>0</v>
      </c>
      <c r="G25" s="23" t="str">
        <f t="shared" si="2"/>
        <v/>
      </c>
      <c r="H25" s="38">
        <f t="shared" si="3"/>
        <v>0</v>
      </c>
      <c r="I25" s="38">
        <f t="shared" si="4"/>
        <v>0</v>
      </c>
      <c r="J25" s="23" t="str">
        <f t="shared" si="5"/>
        <v/>
      </c>
      <c r="K25" s="38">
        <f t="shared" si="6"/>
        <v>0</v>
      </c>
      <c r="L25" s="38">
        <f t="shared" si="7"/>
        <v>0</v>
      </c>
      <c r="M25" s="23" t="str">
        <f t="shared" si="8"/>
        <v/>
      </c>
      <c r="N25" s="38">
        <f t="shared" si="9"/>
        <v>0</v>
      </c>
      <c r="O25" s="38">
        <f t="shared" si="10"/>
        <v>0</v>
      </c>
      <c r="P25" s="23" t="str">
        <f t="shared" si="11"/>
        <v/>
      </c>
      <c r="Q25" s="38">
        <f t="shared" si="12"/>
        <v>0</v>
      </c>
      <c r="R25" s="38">
        <f t="shared" si="13"/>
        <v>0</v>
      </c>
      <c r="S25" s="21">
        <f t="shared" si="14"/>
        <v>0</v>
      </c>
      <c r="T25" s="21" t="e">
        <f>VLOOKUP(C25,'Division 1'!$B$3:$C$102,2,FALSE)</f>
        <v>#N/A</v>
      </c>
      <c r="U25" s="21" t="e">
        <f>VLOOKUP(C25,'Division 2'!$B$3:$C$99,2,FALSE)</f>
        <v>#N/A</v>
      </c>
      <c r="V25" s="21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15"/>
      <c r="D26">
        <f t="shared" si="0"/>
        <v>0</v>
      </c>
      <c r="E26" s="22"/>
      <c r="F26" s="21">
        <f t="shared" si="1"/>
        <v>0</v>
      </c>
      <c r="G26" s="23" t="str">
        <f t="shared" si="2"/>
        <v/>
      </c>
      <c r="H26" s="38">
        <f t="shared" si="3"/>
        <v>0</v>
      </c>
      <c r="I26" s="38">
        <f t="shared" si="4"/>
        <v>0</v>
      </c>
      <c r="J26" s="23" t="str">
        <f t="shared" si="5"/>
        <v/>
      </c>
      <c r="K26" s="38">
        <f t="shared" si="6"/>
        <v>0</v>
      </c>
      <c r="L26" s="38">
        <f t="shared" si="7"/>
        <v>0</v>
      </c>
      <c r="M26" s="23" t="str">
        <f t="shared" si="8"/>
        <v/>
      </c>
      <c r="N26" s="38">
        <f t="shared" si="9"/>
        <v>0</v>
      </c>
      <c r="O26" s="38">
        <f t="shared" si="10"/>
        <v>0</v>
      </c>
      <c r="P26" s="23" t="str">
        <f t="shared" si="11"/>
        <v/>
      </c>
      <c r="Q26" s="38">
        <f t="shared" si="12"/>
        <v>0</v>
      </c>
      <c r="R26" s="38">
        <f t="shared" si="13"/>
        <v>0</v>
      </c>
      <c r="S26" s="21">
        <f t="shared" si="14"/>
        <v>0</v>
      </c>
      <c r="T26" s="21" t="e">
        <f>VLOOKUP(C26,'Division 1'!$B$3:$C$102,2,FALSE)</f>
        <v>#N/A</v>
      </c>
      <c r="U26" s="21" t="e">
        <f>VLOOKUP(C26,'Division 2'!$B$3:$C$99,2,FALSE)</f>
        <v>#N/A</v>
      </c>
      <c r="V26" s="21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21">
        <f t="shared" si="1"/>
        <v>0</v>
      </c>
      <c r="G27" s="23" t="str">
        <f t="shared" si="2"/>
        <v/>
      </c>
      <c r="H27" s="38">
        <f t="shared" si="3"/>
        <v>0</v>
      </c>
      <c r="I27" s="38">
        <f t="shared" si="4"/>
        <v>0</v>
      </c>
      <c r="J27" s="23" t="str">
        <f t="shared" si="5"/>
        <v/>
      </c>
      <c r="K27" s="38">
        <f t="shared" si="6"/>
        <v>0</v>
      </c>
      <c r="L27" s="38">
        <f t="shared" si="7"/>
        <v>0</v>
      </c>
      <c r="M27" s="23" t="str">
        <f t="shared" si="8"/>
        <v/>
      </c>
      <c r="N27" s="38">
        <f t="shared" si="9"/>
        <v>0</v>
      </c>
      <c r="O27" s="38">
        <f t="shared" si="10"/>
        <v>0</v>
      </c>
      <c r="P27" s="23" t="str">
        <f t="shared" si="11"/>
        <v/>
      </c>
      <c r="Q27" s="38">
        <f t="shared" si="12"/>
        <v>0</v>
      </c>
      <c r="R27" s="38">
        <f t="shared" si="13"/>
        <v>0</v>
      </c>
      <c r="S27" s="21">
        <f t="shared" si="14"/>
        <v>0</v>
      </c>
      <c r="T27" s="21" t="e">
        <f>VLOOKUP(C27,'Division 1'!$B$3:$C$102,2,FALSE)</f>
        <v>#N/A</v>
      </c>
      <c r="U27" s="21" t="e">
        <f>VLOOKUP(C27,'Division 2'!$B$3:$C$99,2,FALSE)</f>
        <v>#N/A</v>
      </c>
      <c r="V27" s="21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2"/>
      <c r="F28" s="21">
        <f t="shared" si="1"/>
        <v>0</v>
      </c>
      <c r="G28" s="23" t="str">
        <f t="shared" si="2"/>
        <v/>
      </c>
      <c r="H28" s="38">
        <f t="shared" si="3"/>
        <v>0</v>
      </c>
      <c r="I28" s="38">
        <f t="shared" si="4"/>
        <v>0</v>
      </c>
      <c r="J28" s="23" t="str">
        <f t="shared" si="5"/>
        <v/>
      </c>
      <c r="K28" s="38">
        <f t="shared" si="6"/>
        <v>0</v>
      </c>
      <c r="L28" s="38">
        <f t="shared" si="7"/>
        <v>0</v>
      </c>
      <c r="M28" s="23" t="str">
        <f t="shared" si="8"/>
        <v/>
      </c>
      <c r="N28" s="38">
        <f t="shared" si="9"/>
        <v>0</v>
      </c>
      <c r="O28" s="38">
        <f t="shared" si="10"/>
        <v>0</v>
      </c>
      <c r="P28" s="23" t="str">
        <f t="shared" si="11"/>
        <v/>
      </c>
      <c r="Q28" s="38">
        <f t="shared" si="12"/>
        <v>0</v>
      </c>
      <c r="R28" s="38">
        <f t="shared" si="13"/>
        <v>0</v>
      </c>
      <c r="S28" s="21">
        <f t="shared" si="14"/>
        <v>0</v>
      </c>
      <c r="T28" s="21" t="e">
        <f>VLOOKUP(C28,'Division 1'!$B$3:$C$102,2,FALSE)</f>
        <v>#N/A</v>
      </c>
      <c r="U28" s="21" t="e">
        <f>VLOOKUP(C28,'Division 2'!$B$3:$C$99,2,FALSE)</f>
        <v>#N/A</v>
      </c>
      <c r="V28" s="21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2"/>
      <c r="F29" s="21">
        <f t="shared" si="1"/>
        <v>0</v>
      </c>
      <c r="G29" s="23" t="str">
        <f t="shared" si="2"/>
        <v/>
      </c>
      <c r="H29" s="38">
        <f t="shared" si="3"/>
        <v>0</v>
      </c>
      <c r="I29" s="38">
        <f t="shared" si="4"/>
        <v>0</v>
      </c>
      <c r="J29" s="23" t="str">
        <f t="shared" si="5"/>
        <v/>
      </c>
      <c r="K29" s="38">
        <f t="shared" si="6"/>
        <v>0</v>
      </c>
      <c r="L29" s="38">
        <f t="shared" si="7"/>
        <v>0</v>
      </c>
      <c r="M29" s="23" t="str">
        <f t="shared" si="8"/>
        <v/>
      </c>
      <c r="N29" s="38">
        <f t="shared" si="9"/>
        <v>0</v>
      </c>
      <c r="O29" s="38">
        <f t="shared" si="10"/>
        <v>0</v>
      </c>
      <c r="P29" s="23" t="str">
        <f t="shared" si="11"/>
        <v/>
      </c>
      <c r="Q29" s="38">
        <f t="shared" si="12"/>
        <v>0</v>
      </c>
      <c r="R29" s="38">
        <f t="shared" si="13"/>
        <v>0</v>
      </c>
      <c r="S29" s="21">
        <f t="shared" si="14"/>
        <v>0</v>
      </c>
      <c r="T29" s="21" t="e">
        <f>VLOOKUP(C29,'Division 1'!$B$3:$C$102,2,FALSE)</f>
        <v>#N/A</v>
      </c>
      <c r="U29" s="21" t="e">
        <f>VLOOKUP(C29,'Division 2'!$B$3:$C$99,2,FALSE)</f>
        <v>#N/A</v>
      </c>
      <c r="V29" s="21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B30" s="37"/>
      <c r="D30">
        <f t="shared" si="0"/>
        <v>0</v>
      </c>
      <c r="E30" s="22"/>
      <c r="F30" s="21">
        <f t="shared" si="1"/>
        <v>0</v>
      </c>
      <c r="G30" s="23" t="str">
        <f t="shared" si="2"/>
        <v/>
      </c>
      <c r="H30" s="38">
        <f t="shared" si="3"/>
        <v>0</v>
      </c>
      <c r="I30" s="38">
        <f t="shared" si="4"/>
        <v>0</v>
      </c>
      <c r="J30" s="23" t="str">
        <f t="shared" si="5"/>
        <v/>
      </c>
      <c r="K30" s="38">
        <f t="shared" si="6"/>
        <v>0</v>
      </c>
      <c r="L30" s="38">
        <f t="shared" si="7"/>
        <v>0</v>
      </c>
      <c r="M30" s="23" t="str">
        <f t="shared" si="8"/>
        <v/>
      </c>
      <c r="N30" s="38">
        <f t="shared" si="9"/>
        <v>0</v>
      </c>
      <c r="O30" s="38">
        <f t="shared" si="10"/>
        <v>0</v>
      </c>
      <c r="P30" s="23" t="str">
        <f t="shared" si="11"/>
        <v/>
      </c>
      <c r="Q30" s="38">
        <f t="shared" si="12"/>
        <v>0</v>
      </c>
      <c r="R30" s="38">
        <f t="shared" si="13"/>
        <v>0</v>
      </c>
      <c r="S30" s="21">
        <f t="shared" si="14"/>
        <v>0</v>
      </c>
      <c r="T30" s="21" t="e">
        <f>VLOOKUP(C30,'Division 1'!$B$3:$C$102,2,FALSE)</f>
        <v>#N/A</v>
      </c>
      <c r="U30" s="21" t="e">
        <f>VLOOKUP(C30,'Division 2'!$B$3:$C$99,2,FALSE)</f>
        <v>#N/A</v>
      </c>
      <c r="V30" s="21">
        <f>IF(ISNUMBER(B30),IF(S30=1,VLOOKUP(C30,'Division 1'!$B$3:$D$102,3,FALSE),VLOOKUP(C30,'Division 2'!$B$3:$D$99,3,FALSE)),0)</f>
        <v>0</v>
      </c>
      <c r="W30">
        <f t="shared" si="15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C4:C30 D31:D32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E23" sqref="E23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2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19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A4" t="s">
        <v>148</v>
      </c>
      <c r="B4" s="15">
        <v>44198</v>
      </c>
      <c r="C4" t="s">
        <v>5</v>
      </c>
      <c r="D4" t="str">
        <f t="shared" ref="D4:D30" si="0">IF(A4="Old",C4&amp;" Old",C4)</f>
        <v>David Walker Old</v>
      </c>
      <c r="E4" s="22">
        <v>9.1319444444444443E-3</v>
      </c>
      <c r="F4" s="21">
        <f>I4+L4+O4+R4</f>
        <v>0</v>
      </c>
      <c r="G4" s="23" t="str">
        <f>IF($A4="Old","",IF(AND($S4=1,$V4="F"),$E4,""))</f>
        <v/>
      </c>
      <c r="H4" s="38">
        <f>IF(ISNUMBER(G4),RANK(G4,G$4:G$30,1),0)</f>
        <v>0</v>
      </c>
      <c r="I4" s="38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38">
        <f>IF(ISNUMBER(J4),RANK(J4,J$4:J$30,1),0)</f>
        <v>0</v>
      </c>
      <c r="L4" s="38">
        <f>IF(K4=1,10,IF(K4=2,9,IF(K4=3,8,IF(K4=4,7,IF(K4=5,6,IF(K4=6,5,IF(K4=7,4,IF(K4=8,3,IF(K4=9,2,IF(K4=10,1,0))))))))))</f>
        <v>0</v>
      </c>
      <c r="M4" s="23" t="str">
        <f>IF($A4="Old","",IF(AND($S4=1,$V4="M"),$E4,""))</f>
        <v/>
      </c>
      <c r="N4" s="38">
        <f>IF(ISNUMBER(M4),RANK(M4,M$4:M$30,1),0)</f>
        <v>0</v>
      </c>
      <c r="O4" s="38">
        <f>IF(N4=1,10,IF(N4=2,9,IF(N4=3,8,IF(N4=4,7,IF(N4=5,6,IF(N4=6,5,IF(N4=7,4,IF(N4=8,3,IF(N4=9,2,IF(N4=10,1,0))))))))))</f>
        <v>0</v>
      </c>
      <c r="P4" s="23" t="str">
        <f>IF($A4="Old","",IF(AND($S4=2,$V4="M"),$E4,""))</f>
        <v/>
      </c>
      <c r="Q4" s="38">
        <f>IF(ISNUMBER(P4),RANK(P4,P$4:P$30,1),0)</f>
        <v>0</v>
      </c>
      <c r="R4" s="38">
        <f>IF(Q4=1,10,IF(Q4=2,9,IF(Q4=3,8,IF(Q4=4,7,IF(Q4=5,6,IF(Q4=6,5,IF(Q4=7,4,IF(Q4=8,3,IF(Q4=9,2,IF(Q4=10,1,0))))))))))</f>
        <v>0</v>
      </c>
      <c r="S4" s="21">
        <f>SUMIF(T4:U4,"&gt;"&amp;0.1)</f>
        <v>1</v>
      </c>
      <c r="T4" s="21">
        <f>VLOOKUP(C4,'Division 1'!$B$3:$C$102,2,FALSE)</f>
        <v>1</v>
      </c>
      <c r="U4" s="21" t="e">
        <f>VLOOKUP(C4,'Division 2'!$B$3:$C$99,2,FALSE)</f>
        <v>#N/A</v>
      </c>
      <c r="V4" s="21" t="str">
        <f>IF(ISNUMBER(B4),IF(S4=1,VLOOKUP(C4,'Division 1'!$B$3:$D$102,3,FALSE),VLOOKUP(C4,'Division 2'!$B$3:$D$99,3,FALSE)),0)</f>
        <v>M</v>
      </c>
      <c r="W4" t="str">
        <f>C4</f>
        <v>David Walker</v>
      </c>
    </row>
    <row r="5" spans="1:23" x14ac:dyDescent="0.25">
      <c r="B5" s="15">
        <v>44200</v>
      </c>
      <c r="C5" t="s">
        <v>53</v>
      </c>
      <c r="D5" t="str">
        <f t="shared" si="0"/>
        <v>John Scurr</v>
      </c>
      <c r="E5" s="22">
        <v>9.4907407407407406E-3</v>
      </c>
      <c r="F5" s="21">
        <f t="shared" ref="F5:F30" si="1">I5+L5+O5+R5</f>
        <v>6</v>
      </c>
      <c r="G5" s="23" t="str">
        <f t="shared" ref="G5:G30" si="2">IF($A5="Old","",IF(AND($S5=1,$V5="F"),$E5,""))</f>
        <v/>
      </c>
      <c r="H5" s="38">
        <f t="shared" ref="H5:H30" si="3">IF(ISNUMBER(G5),RANK(G5,G$4:G$30,1),0)</f>
        <v>0</v>
      </c>
      <c r="I5" s="38">
        <f t="shared" ref="I5:I30" si="4">IF(A5="old",0,IF(H5=1,10,IF(H5=2,9,IF(H5=3,8,IF(H5=4,7,IF(H5=5,6,IF(H5=6,5,IF(H5=7,4,IF(H5=8,3,IF(H5=9,2,IF(H5=10,1,0)))))))))))</f>
        <v>0</v>
      </c>
      <c r="J5" s="23" t="str">
        <f t="shared" ref="J5:J30" si="5">IF($A5="Old","",IF(AND($S5=2,$V5="F"),$E5,""))</f>
        <v/>
      </c>
      <c r="K5" s="38">
        <f t="shared" ref="K5:K30" si="6">IF(ISNUMBER(J5),RANK(J5,J$4:J$30,1),0)</f>
        <v>0</v>
      </c>
      <c r="L5" s="38">
        <f t="shared" ref="L5:L30" si="7">IF(K5=1,10,IF(K5=2,9,IF(K5=3,8,IF(K5=4,7,IF(K5=5,6,IF(K5=6,5,IF(K5=7,4,IF(K5=8,3,IF(K5=9,2,IF(K5=10,1,0))))))))))</f>
        <v>0</v>
      </c>
      <c r="M5" s="23">
        <f t="shared" ref="M5:M30" si="8">IF($A5="Old","",IF(AND($S5=1,$V5="M"),$E5,""))</f>
        <v>9.4907407407407406E-3</v>
      </c>
      <c r="N5" s="38">
        <f t="shared" ref="N5:N30" si="9">IF(ISNUMBER(M5),RANK(M5,M$4:M$30,1),0)</f>
        <v>5</v>
      </c>
      <c r="O5" s="38">
        <f t="shared" ref="O5:O30" si="10">IF(N5=1,10,IF(N5=2,9,IF(N5=3,8,IF(N5=4,7,IF(N5=5,6,IF(N5=6,5,IF(N5=7,4,IF(N5=8,3,IF(N5=9,2,IF(N5=10,1,0))))))))))</f>
        <v>6</v>
      </c>
      <c r="P5" s="23" t="str">
        <f t="shared" ref="P5:P30" si="11">IF($A5="Old","",IF(AND($S5=2,$V5="M"),$E5,""))</f>
        <v/>
      </c>
      <c r="Q5" s="38">
        <f t="shared" ref="Q5:Q30" si="12">IF(ISNUMBER(P5),RANK(P5,P$4:P$30,1),0)</f>
        <v>0</v>
      </c>
      <c r="R5" s="38">
        <f t="shared" ref="R5:R30" si="13">IF(Q5=1,10,IF(Q5=2,9,IF(Q5=3,8,IF(Q5=4,7,IF(Q5=5,6,IF(Q5=6,5,IF(Q5=7,4,IF(Q5=8,3,IF(Q5=9,2,IF(Q5=10,1,0))))))))))</f>
        <v>0</v>
      </c>
      <c r="S5" s="21">
        <f t="shared" ref="S5:S30" si="14">SUMIF(T5:U5,"&gt;"&amp;0.1)</f>
        <v>1</v>
      </c>
      <c r="T5" s="21">
        <f>VLOOKUP(C5,'Division 1'!$B$3:$C$102,2,FALSE)</f>
        <v>1</v>
      </c>
      <c r="U5" s="21" t="e">
        <f>VLOOKUP(C5,'Division 2'!$B$3:$C$99,2,FALSE)</f>
        <v>#N/A</v>
      </c>
      <c r="V5" s="21" t="str">
        <f>IF(ISNUMBER(B5),IF(S5=1,VLOOKUP(C5,'Division 1'!$B$3:$D$102,3,FALSE),VLOOKUP(C5,'Division 2'!$B$3:$D$99,3,FALSE)),0)</f>
        <v>M</v>
      </c>
      <c r="W5" t="str">
        <f t="shared" ref="W5:W30" si="15">C5</f>
        <v>John Scurr</v>
      </c>
    </row>
    <row r="6" spans="1:23" x14ac:dyDescent="0.25">
      <c r="B6" s="37">
        <v>44214</v>
      </c>
      <c r="C6" t="s">
        <v>94</v>
      </c>
      <c r="D6" t="str">
        <f t="shared" si="0"/>
        <v>Phil Houghton</v>
      </c>
      <c r="E6" s="22">
        <v>1.4618055555555556E-2</v>
      </c>
      <c r="F6" s="21">
        <f t="shared" si="1"/>
        <v>8</v>
      </c>
      <c r="G6" s="23" t="str">
        <f t="shared" si="2"/>
        <v/>
      </c>
      <c r="H6" s="38">
        <f t="shared" si="3"/>
        <v>0</v>
      </c>
      <c r="I6" s="38">
        <f t="shared" si="4"/>
        <v>0</v>
      </c>
      <c r="J6" s="23" t="str">
        <f t="shared" si="5"/>
        <v/>
      </c>
      <c r="K6" s="38">
        <f t="shared" si="6"/>
        <v>0</v>
      </c>
      <c r="L6" s="38">
        <f t="shared" si="7"/>
        <v>0</v>
      </c>
      <c r="M6" s="23" t="str">
        <f t="shared" si="8"/>
        <v/>
      </c>
      <c r="N6" s="38">
        <f t="shared" si="9"/>
        <v>0</v>
      </c>
      <c r="O6" s="38">
        <f t="shared" si="10"/>
        <v>0</v>
      </c>
      <c r="P6" s="23">
        <f t="shared" si="11"/>
        <v>1.4618055555555556E-2</v>
      </c>
      <c r="Q6" s="38">
        <f t="shared" si="12"/>
        <v>3</v>
      </c>
      <c r="R6" s="38">
        <f t="shared" si="13"/>
        <v>8</v>
      </c>
      <c r="S6" s="21">
        <f t="shared" si="14"/>
        <v>2</v>
      </c>
      <c r="T6" s="21" t="e">
        <f>VLOOKUP(C6,'Division 1'!$B$3:$C$102,2,FALSE)</f>
        <v>#N/A</v>
      </c>
      <c r="U6" s="21">
        <f>VLOOKUP(C6,'Division 2'!$B$3:$C$99,2,FALSE)</f>
        <v>2</v>
      </c>
      <c r="V6" s="21" t="str">
        <f>IF(ISNUMBER(B6),IF(S6=1,VLOOKUP(C6,'Division 1'!$B$3:$D$102,3,FALSE),VLOOKUP(C6,'Division 2'!$B$3:$D$99,3,FALSE)),0)</f>
        <v>M</v>
      </c>
      <c r="W6" t="str">
        <f t="shared" si="15"/>
        <v>Phil Houghton</v>
      </c>
    </row>
    <row r="7" spans="1:23" x14ac:dyDescent="0.25">
      <c r="B7" s="37">
        <v>44219</v>
      </c>
      <c r="C7" t="s">
        <v>17</v>
      </c>
      <c r="D7" t="str">
        <f>IF(A7="Old",C7&amp;" Old",C7)</f>
        <v>Stuart Park</v>
      </c>
      <c r="E7" s="22">
        <v>1.091435185185185E-2</v>
      </c>
      <c r="F7" s="21">
        <f t="shared" si="1"/>
        <v>3</v>
      </c>
      <c r="G7" s="23" t="str">
        <f t="shared" si="2"/>
        <v/>
      </c>
      <c r="H7" s="38">
        <f t="shared" si="3"/>
        <v>0</v>
      </c>
      <c r="I7" s="38">
        <f t="shared" si="4"/>
        <v>0</v>
      </c>
      <c r="J7" s="23" t="str">
        <f t="shared" si="5"/>
        <v/>
      </c>
      <c r="K7" s="38">
        <f t="shared" si="6"/>
        <v>0</v>
      </c>
      <c r="L7" s="38">
        <f t="shared" si="7"/>
        <v>0</v>
      </c>
      <c r="M7" s="23">
        <f t="shared" si="8"/>
        <v>1.091435185185185E-2</v>
      </c>
      <c r="N7" s="38">
        <f t="shared" si="9"/>
        <v>8</v>
      </c>
      <c r="O7" s="38">
        <f t="shared" si="10"/>
        <v>3</v>
      </c>
      <c r="P7" s="23" t="str">
        <f t="shared" si="11"/>
        <v/>
      </c>
      <c r="Q7" s="38">
        <f t="shared" si="12"/>
        <v>0</v>
      </c>
      <c r="R7" s="38">
        <f t="shared" si="13"/>
        <v>0</v>
      </c>
      <c r="S7" s="21">
        <f t="shared" si="14"/>
        <v>1</v>
      </c>
      <c r="T7" s="21">
        <f>VLOOKUP(C7,'Division 1'!$B$3:$C$102,2,FALSE)</f>
        <v>1</v>
      </c>
      <c r="U7" s="21" t="e">
        <f>VLOOKUP(C7,'Division 2'!$B$3:$C$99,2,FALSE)</f>
        <v>#N/A</v>
      </c>
      <c r="V7" s="21" t="str">
        <f>IF(ISNUMBER(B7),IF(S7=1,VLOOKUP(C7,'Division 1'!$B$3:$D$102,3,FALSE),VLOOKUP(C7,'Division 2'!$B$3:$D$99,3,FALSE)),0)</f>
        <v>M</v>
      </c>
      <c r="W7" t="str">
        <f t="shared" si="15"/>
        <v>Stuart Park</v>
      </c>
    </row>
    <row r="8" spans="1:23" x14ac:dyDescent="0.25">
      <c r="B8" s="37">
        <v>44219</v>
      </c>
      <c r="C8" t="s">
        <v>10</v>
      </c>
      <c r="D8" t="str">
        <f t="shared" si="0"/>
        <v>Raymond Carmichael</v>
      </c>
      <c r="E8" s="22">
        <v>9.7569444444444448E-3</v>
      </c>
      <c r="F8" s="21">
        <f t="shared" si="1"/>
        <v>5</v>
      </c>
      <c r="G8" s="23" t="str">
        <f t="shared" si="2"/>
        <v/>
      </c>
      <c r="H8" s="38">
        <f t="shared" si="3"/>
        <v>0</v>
      </c>
      <c r="I8" s="38">
        <f t="shared" si="4"/>
        <v>0</v>
      </c>
      <c r="J8" s="23" t="str">
        <f t="shared" si="5"/>
        <v/>
      </c>
      <c r="K8" s="38">
        <f t="shared" si="6"/>
        <v>0</v>
      </c>
      <c r="L8" s="38">
        <f t="shared" si="7"/>
        <v>0</v>
      </c>
      <c r="M8" s="23">
        <f t="shared" si="8"/>
        <v>9.7569444444444448E-3</v>
      </c>
      <c r="N8" s="38">
        <f t="shared" si="9"/>
        <v>6</v>
      </c>
      <c r="O8" s="38">
        <f t="shared" si="10"/>
        <v>5</v>
      </c>
      <c r="P8" s="23" t="str">
        <f t="shared" si="11"/>
        <v/>
      </c>
      <c r="Q8" s="38">
        <f t="shared" si="12"/>
        <v>0</v>
      </c>
      <c r="R8" s="38">
        <f t="shared" si="13"/>
        <v>0</v>
      </c>
      <c r="S8" s="21">
        <f t="shared" si="14"/>
        <v>1</v>
      </c>
      <c r="T8" s="21">
        <f>VLOOKUP(C8,'Division 1'!$B$3:$C$102,2,FALSE)</f>
        <v>1</v>
      </c>
      <c r="U8" s="21" t="e">
        <f>VLOOKUP(C8,'Division 2'!$B$3:$C$99,2,FALSE)</f>
        <v>#N/A</v>
      </c>
      <c r="V8" s="21" t="str">
        <f>IF(ISNUMBER(B8),IF(S8=1,VLOOKUP(C8,'Division 1'!$B$3:$D$102,3,FALSE),VLOOKUP(C8,'Division 2'!$B$3:$D$99,3,FALSE)),0)</f>
        <v>M</v>
      </c>
      <c r="W8" t="str">
        <f t="shared" si="15"/>
        <v>Raymond Carmichael</v>
      </c>
    </row>
    <row r="9" spans="1:23" x14ac:dyDescent="0.25">
      <c r="B9" s="37">
        <v>44219</v>
      </c>
      <c r="C9" t="s">
        <v>70</v>
      </c>
      <c r="D9" t="str">
        <f t="shared" si="0"/>
        <v>Andrew Malcolm</v>
      </c>
      <c r="E9" s="22">
        <v>1.1655092592592594E-2</v>
      </c>
      <c r="F9" s="21">
        <f t="shared" si="1"/>
        <v>10</v>
      </c>
      <c r="G9" s="23" t="str">
        <f t="shared" si="2"/>
        <v/>
      </c>
      <c r="H9" s="38">
        <f t="shared" si="3"/>
        <v>0</v>
      </c>
      <c r="I9" s="38">
        <f t="shared" si="4"/>
        <v>0</v>
      </c>
      <c r="J9" s="23" t="str">
        <f t="shared" si="5"/>
        <v/>
      </c>
      <c r="K9" s="38">
        <f t="shared" si="6"/>
        <v>0</v>
      </c>
      <c r="L9" s="38">
        <f t="shared" si="7"/>
        <v>0</v>
      </c>
      <c r="M9" s="23" t="str">
        <f t="shared" si="8"/>
        <v/>
      </c>
      <c r="N9" s="38">
        <f t="shared" si="9"/>
        <v>0</v>
      </c>
      <c r="O9" s="38">
        <f t="shared" si="10"/>
        <v>0</v>
      </c>
      <c r="P9" s="23">
        <f t="shared" si="11"/>
        <v>1.1655092592592594E-2</v>
      </c>
      <c r="Q9" s="38">
        <f t="shared" si="12"/>
        <v>1</v>
      </c>
      <c r="R9" s="38">
        <f t="shared" si="13"/>
        <v>10</v>
      </c>
      <c r="S9" s="21">
        <f t="shared" si="14"/>
        <v>2</v>
      </c>
      <c r="T9" s="21" t="e">
        <f>VLOOKUP(C9,'Division 1'!$B$3:$C$102,2,FALSE)</f>
        <v>#N/A</v>
      </c>
      <c r="U9" s="21">
        <f>VLOOKUP(C9,'Division 2'!$B$3:$C$99,2,FALSE)</f>
        <v>2</v>
      </c>
      <c r="V9" s="21" t="str">
        <f>IF(ISNUMBER(B9),IF(S9=1,VLOOKUP(C9,'Division 1'!$B$3:$D$102,3,FALSE),VLOOKUP(C9,'Division 2'!$B$3:$D$99,3,FALSE)),0)</f>
        <v>M</v>
      </c>
      <c r="W9" t="str">
        <f t="shared" si="15"/>
        <v>Andrew Malcolm</v>
      </c>
    </row>
    <row r="10" spans="1:23" x14ac:dyDescent="0.25">
      <c r="A10" t="s">
        <v>148</v>
      </c>
      <c r="B10" s="37">
        <v>44219</v>
      </c>
      <c r="C10" t="s">
        <v>2</v>
      </c>
      <c r="D10" t="str">
        <f t="shared" si="0"/>
        <v>Jane Spink Old</v>
      </c>
      <c r="E10" s="22">
        <v>9.9189814814814817E-3</v>
      </c>
      <c r="F10" s="21">
        <f t="shared" si="1"/>
        <v>0</v>
      </c>
      <c r="G10" s="23" t="str">
        <f t="shared" si="2"/>
        <v/>
      </c>
      <c r="H10" s="38">
        <f t="shared" si="3"/>
        <v>0</v>
      </c>
      <c r="I10" s="38">
        <f t="shared" si="4"/>
        <v>0</v>
      </c>
      <c r="J10" s="23" t="str">
        <f t="shared" si="5"/>
        <v/>
      </c>
      <c r="K10" s="38">
        <f t="shared" si="6"/>
        <v>0</v>
      </c>
      <c r="L10" s="38">
        <f t="shared" si="7"/>
        <v>0</v>
      </c>
      <c r="M10" s="23" t="str">
        <f t="shared" si="8"/>
        <v/>
      </c>
      <c r="N10" s="38">
        <f t="shared" si="9"/>
        <v>0</v>
      </c>
      <c r="O10" s="38">
        <f t="shared" si="10"/>
        <v>0</v>
      </c>
      <c r="P10" s="23" t="str">
        <f t="shared" si="11"/>
        <v/>
      </c>
      <c r="Q10" s="38">
        <f t="shared" si="12"/>
        <v>0</v>
      </c>
      <c r="R10" s="38">
        <f t="shared" si="13"/>
        <v>0</v>
      </c>
      <c r="S10" s="21">
        <f t="shared" si="14"/>
        <v>1</v>
      </c>
      <c r="T10" s="21">
        <f>VLOOKUP(C10,'Division 1'!$B$3:$C$102,2,FALSE)</f>
        <v>1</v>
      </c>
      <c r="U10" s="21" t="e">
        <f>VLOOKUP(C10,'Division 2'!$B$3:$C$99,2,FALSE)</f>
        <v>#N/A</v>
      </c>
      <c r="V10" s="21" t="str">
        <f>IF(ISNUMBER(B10),IF(S10=1,VLOOKUP(C10,'Division 1'!$B$3:$D$102,3,FALSE),VLOOKUP(C10,'Division 2'!$B$3:$D$99,3,FALSE)),0)</f>
        <v>F</v>
      </c>
      <c r="W10" t="str">
        <f t="shared" si="15"/>
        <v>Jane Spink</v>
      </c>
    </row>
    <row r="11" spans="1:23" x14ac:dyDescent="0.25">
      <c r="B11" s="37">
        <v>44225</v>
      </c>
      <c r="C11" t="s">
        <v>28</v>
      </c>
      <c r="D11" t="str">
        <f t="shared" si="0"/>
        <v>John Haycock</v>
      </c>
      <c r="E11" s="22">
        <v>9.0277777777777787E-3</v>
      </c>
      <c r="F11" s="21">
        <f t="shared" si="1"/>
        <v>7</v>
      </c>
      <c r="G11" s="23" t="str">
        <f t="shared" si="2"/>
        <v/>
      </c>
      <c r="H11" s="38">
        <f t="shared" si="3"/>
        <v>0</v>
      </c>
      <c r="I11" s="38">
        <f t="shared" si="4"/>
        <v>0</v>
      </c>
      <c r="J11" s="23" t="str">
        <f t="shared" si="5"/>
        <v/>
      </c>
      <c r="K11" s="38">
        <f t="shared" si="6"/>
        <v>0</v>
      </c>
      <c r="L11" s="38">
        <f t="shared" si="7"/>
        <v>0</v>
      </c>
      <c r="M11" s="23">
        <f t="shared" si="8"/>
        <v>9.0277777777777787E-3</v>
      </c>
      <c r="N11" s="38">
        <f t="shared" si="9"/>
        <v>4</v>
      </c>
      <c r="O11" s="38">
        <f t="shared" si="10"/>
        <v>7</v>
      </c>
      <c r="P11" s="23" t="str">
        <f t="shared" si="11"/>
        <v/>
      </c>
      <c r="Q11" s="38">
        <f t="shared" si="12"/>
        <v>0</v>
      </c>
      <c r="R11" s="38">
        <f t="shared" si="13"/>
        <v>0</v>
      </c>
      <c r="S11" s="21">
        <f t="shared" si="14"/>
        <v>1</v>
      </c>
      <c r="T11" s="21">
        <f>VLOOKUP(C11,'Division 1'!$B$3:$C$102,2,FALSE)</f>
        <v>1</v>
      </c>
      <c r="U11" s="21" t="e">
        <f>VLOOKUP(C11,'Division 2'!$B$3:$C$99,2,FALSE)</f>
        <v>#N/A</v>
      </c>
      <c r="V11" s="21" t="str">
        <f>IF(ISNUMBER(B11),IF(S11=1,VLOOKUP(C11,'Division 1'!$B$3:$D$102,3,FALSE),VLOOKUP(C11,'Division 2'!$B$3:$D$99,3,FALSE)),0)</f>
        <v>M</v>
      </c>
      <c r="W11" t="str">
        <f t="shared" si="15"/>
        <v>John Haycock</v>
      </c>
    </row>
    <row r="12" spans="1:23" x14ac:dyDescent="0.25">
      <c r="B12" s="37">
        <v>44225</v>
      </c>
      <c r="C12" t="s">
        <v>56</v>
      </c>
      <c r="D12" t="str">
        <f t="shared" si="0"/>
        <v>Christine Hearmon</v>
      </c>
      <c r="E12" s="22">
        <v>1.1956018518518517E-2</v>
      </c>
      <c r="F12" s="21">
        <f t="shared" si="1"/>
        <v>10</v>
      </c>
      <c r="G12" s="23" t="str">
        <f t="shared" si="2"/>
        <v/>
      </c>
      <c r="H12" s="38">
        <f t="shared" si="3"/>
        <v>0</v>
      </c>
      <c r="I12" s="38">
        <f t="shared" si="4"/>
        <v>0</v>
      </c>
      <c r="J12" s="23">
        <f t="shared" si="5"/>
        <v>1.1956018518518517E-2</v>
      </c>
      <c r="K12" s="38">
        <f t="shared" si="6"/>
        <v>1</v>
      </c>
      <c r="L12" s="38">
        <f t="shared" si="7"/>
        <v>10</v>
      </c>
      <c r="M12" s="23" t="str">
        <f t="shared" si="8"/>
        <v/>
      </c>
      <c r="N12" s="38">
        <f t="shared" si="9"/>
        <v>0</v>
      </c>
      <c r="O12" s="38">
        <f t="shared" si="10"/>
        <v>0</v>
      </c>
      <c r="P12" s="23" t="str">
        <f t="shared" si="11"/>
        <v/>
      </c>
      <c r="Q12" s="38">
        <f t="shared" si="12"/>
        <v>0</v>
      </c>
      <c r="R12" s="38">
        <f t="shared" si="13"/>
        <v>0</v>
      </c>
      <c r="S12" s="21">
        <f t="shared" si="14"/>
        <v>2</v>
      </c>
      <c r="T12" s="21" t="e">
        <f>VLOOKUP(C12,'Division 1'!$B$3:$C$102,2,FALSE)</f>
        <v>#N/A</v>
      </c>
      <c r="U12" s="21">
        <f>VLOOKUP(C12,'Division 2'!$B$3:$C$99,2,FALSE)</f>
        <v>2</v>
      </c>
      <c r="V12" s="21" t="str">
        <f>IF(ISNUMBER(B12),IF(S12=1,VLOOKUP(C12,'Division 1'!$B$3:$D$102,3,FALSE),VLOOKUP(C12,'Division 2'!$B$3:$D$99,3,FALSE)),0)</f>
        <v>F</v>
      </c>
      <c r="W12" t="str">
        <f t="shared" si="15"/>
        <v>Christine Hearmon</v>
      </c>
    </row>
    <row r="13" spans="1:23" x14ac:dyDescent="0.25">
      <c r="B13" s="37">
        <v>44232</v>
      </c>
      <c r="C13" t="s">
        <v>3</v>
      </c>
      <c r="D13" t="str">
        <f t="shared" si="0"/>
        <v>Mark Raine</v>
      </c>
      <c r="E13" s="22">
        <v>8.1828703703703699E-3</v>
      </c>
      <c r="F13" s="21">
        <f t="shared" si="1"/>
        <v>10</v>
      </c>
      <c r="G13" s="23" t="str">
        <f t="shared" si="2"/>
        <v/>
      </c>
      <c r="H13" s="38">
        <f t="shared" si="3"/>
        <v>0</v>
      </c>
      <c r="I13" s="38">
        <f t="shared" si="4"/>
        <v>0</v>
      </c>
      <c r="J13" s="23" t="str">
        <f t="shared" si="5"/>
        <v/>
      </c>
      <c r="K13" s="38">
        <f t="shared" si="6"/>
        <v>0</v>
      </c>
      <c r="L13" s="38">
        <f t="shared" si="7"/>
        <v>0</v>
      </c>
      <c r="M13" s="23">
        <f t="shared" si="8"/>
        <v>8.1828703703703699E-3</v>
      </c>
      <c r="N13" s="38">
        <f t="shared" si="9"/>
        <v>1</v>
      </c>
      <c r="O13" s="38">
        <f t="shared" si="10"/>
        <v>10</v>
      </c>
      <c r="P13" s="23" t="str">
        <f t="shared" si="11"/>
        <v/>
      </c>
      <c r="Q13" s="38">
        <f t="shared" si="12"/>
        <v>0</v>
      </c>
      <c r="R13" s="38">
        <f t="shared" si="13"/>
        <v>0</v>
      </c>
      <c r="S13" s="21">
        <f t="shared" si="14"/>
        <v>1</v>
      </c>
      <c r="T13" s="21">
        <f>VLOOKUP(C13,'Division 1'!$B$3:$C$102,2,FALSE)</f>
        <v>1</v>
      </c>
      <c r="U13" s="21" t="e">
        <f>VLOOKUP(C13,'Division 2'!$B$3:$C$99,2,FALSE)</f>
        <v>#N/A</v>
      </c>
      <c r="V13" s="21" t="str">
        <f>IF(ISNUMBER(B13),IF(S13=1,VLOOKUP(C13,'Division 1'!$B$3:$D$102,3,FALSE),VLOOKUP(C13,'Division 2'!$B$3:$D$99,3,FALSE)),0)</f>
        <v>M</v>
      </c>
      <c r="W13" t="str">
        <f t="shared" si="15"/>
        <v>Mark Raine</v>
      </c>
    </row>
    <row r="14" spans="1:23" x14ac:dyDescent="0.25">
      <c r="B14" s="37">
        <v>44231</v>
      </c>
      <c r="C14" t="s">
        <v>18</v>
      </c>
      <c r="D14" t="str">
        <f t="shared" si="0"/>
        <v>Pete King</v>
      </c>
      <c r="E14" s="22">
        <v>1.0937500000000001E-2</v>
      </c>
      <c r="F14" s="21">
        <f t="shared" si="1"/>
        <v>2</v>
      </c>
      <c r="G14" s="23" t="str">
        <f t="shared" si="2"/>
        <v/>
      </c>
      <c r="H14" s="38">
        <f t="shared" si="3"/>
        <v>0</v>
      </c>
      <c r="I14" s="38">
        <f t="shared" si="4"/>
        <v>0</v>
      </c>
      <c r="J14" s="23" t="str">
        <f t="shared" si="5"/>
        <v/>
      </c>
      <c r="K14" s="38">
        <f t="shared" si="6"/>
        <v>0</v>
      </c>
      <c r="L14" s="38">
        <f t="shared" si="7"/>
        <v>0</v>
      </c>
      <c r="M14" s="23">
        <f t="shared" si="8"/>
        <v>1.0937500000000001E-2</v>
      </c>
      <c r="N14" s="38">
        <f t="shared" si="9"/>
        <v>9</v>
      </c>
      <c r="O14" s="38">
        <f t="shared" si="10"/>
        <v>2</v>
      </c>
      <c r="P14" s="23" t="str">
        <f t="shared" si="11"/>
        <v/>
      </c>
      <c r="Q14" s="38">
        <f t="shared" si="12"/>
        <v>0</v>
      </c>
      <c r="R14" s="38">
        <f t="shared" si="13"/>
        <v>0</v>
      </c>
      <c r="S14" s="21">
        <f t="shared" si="14"/>
        <v>1</v>
      </c>
      <c r="T14" s="21">
        <f>VLOOKUP(C14,'Division 1'!$B$3:$C$102,2,FALSE)</f>
        <v>1</v>
      </c>
      <c r="U14" s="21" t="e">
        <f>VLOOKUP(C14,'Division 2'!$B$3:$C$99,2,FALSE)</f>
        <v>#N/A</v>
      </c>
      <c r="V14" s="21" t="str">
        <f>IF(ISNUMBER(B14),IF(S14=1,VLOOKUP(C14,'Division 1'!$B$3:$D$102,3,FALSE),VLOOKUP(C14,'Division 2'!$B$3:$D$99,3,FALSE)),0)</f>
        <v>M</v>
      </c>
      <c r="W14" t="str">
        <f t="shared" si="15"/>
        <v>Pete King</v>
      </c>
    </row>
    <row r="15" spans="1:23" x14ac:dyDescent="0.25">
      <c r="B15" s="37">
        <v>44231</v>
      </c>
      <c r="C15" t="s">
        <v>58</v>
      </c>
      <c r="D15" t="str">
        <f t="shared" si="0"/>
        <v>Mark Chapman</v>
      </c>
      <c r="E15" s="22">
        <v>1.2141203703703704E-2</v>
      </c>
      <c r="F15" s="21">
        <f t="shared" si="1"/>
        <v>9</v>
      </c>
      <c r="G15" s="23" t="str">
        <f t="shared" si="2"/>
        <v/>
      </c>
      <c r="H15" s="38">
        <f t="shared" si="3"/>
        <v>0</v>
      </c>
      <c r="I15" s="38">
        <f t="shared" si="4"/>
        <v>0</v>
      </c>
      <c r="J15" s="23" t="str">
        <f t="shared" si="5"/>
        <v/>
      </c>
      <c r="K15" s="38">
        <f t="shared" si="6"/>
        <v>0</v>
      </c>
      <c r="L15" s="38">
        <f t="shared" si="7"/>
        <v>0</v>
      </c>
      <c r="M15" s="23" t="str">
        <f t="shared" si="8"/>
        <v/>
      </c>
      <c r="N15" s="38">
        <f t="shared" si="9"/>
        <v>0</v>
      </c>
      <c r="O15" s="38">
        <f t="shared" si="10"/>
        <v>0</v>
      </c>
      <c r="P15" s="23">
        <f t="shared" si="11"/>
        <v>1.2141203703703704E-2</v>
      </c>
      <c r="Q15" s="38">
        <f t="shared" si="12"/>
        <v>2</v>
      </c>
      <c r="R15" s="38">
        <f t="shared" si="13"/>
        <v>9</v>
      </c>
      <c r="S15" s="21">
        <f t="shared" si="14"/>
        <v>2</v>
      </c>
      <c r="T15" s="21" t="e">
        <f>VLOOKUP(C15,'Division 1'!$B$3:$C$102,2,FALSE)</f>
        <v>#N/A</v>
      </c>
      <c r="U15" s="21">
        <f>VLOOKUP(C15,'Division 2'!$B$3:$C$99,2,FALSE)</f>
        <v>2</v>
      </c>
      <c r="V15" s="21" t="str">
        <f>IF(ISNUMBER(B15),IF(S15=1,VLOOKUP(C15,'Division 1'!$B$3:$D$102,3,FALSE),VLOOKUP(C15,'Division 2'!$B$3:$D$99,3,FALSE)),0)</f>
        <v>M</v>
      </c>
      <c r="W15" t="str">
        <f t="shared" si="15"/>
        <v>Mark Chapman</v>
      </c>
    </row>
    <row r="16" spans="1:23" x14ac:dyDescent="0.25">
      <c r="B16" s="37">
        <v>44231</v>
      </c>
      <c r="C16" t="s">
        <v>40</v>
      </c>
      <c r="D16" t="str">
        <f t="shared" si="0"/>
        <v>Jonathan Wallace</v>
      </c>
      <c r="E16" s="22">
        <v>9.8379629629629633E-3</v>
      </c>
      <c r="F16" s="21">
        <f t="shared" si="1"/>
        <v>4</v>
      </c>
      <c r="G16" s="23" t="str">
        <f t="shared" si="2"/>
        <v/>
      </c>
      <c r="H16" s="38">
        <f t="shared" si="3"/>
        <v>0</v>
      </c>
      <c r="I16" s="38">
        <f t="shared" si="4"/>
        <v>0</v>
      </c>
      <c r="J16" s="23" t="str">
        <f t="shared" si="5"/>
        <v/>
      </c>
      <c r="K16" s="38">
        <f t="shared" si="6"/>
        <v>0</v>
      </c>
      <c r="L16" s="38">
        <f t="shared" si="7"/>
        <v>0</v>
      </c>
      <c r="M16" s="23">
        <f t="shared" si="8"/>
        <v>9.8379629629629633E-3</v>
      </c>
      <c r="N16" s="38">
        <f t="shared" si="9"/>
        <v>7</v>
      </c>
      <c r="O16" s="38">
        <f t="shared" si="10"/>
        <v>4</v>
      </c>
      <c r="P16" s="23" t="str">
        <f t="shared" si="11"/>
        <v/>
      </c>
      <c r="Q16" s="38">
        <f t="shared" si="12"/>
        <v>0</v>
      </c>
      <c r="R16" s="38">
        <f t="shared" si="13"/>
        <v>0</v>
      </c>
      <c r="S16" s="21">
        <f t="shared" si="14"/>
        <v>1</v>
      </c>
      <c r="T16" s="21">
        <f>VLOOKUP(C16,'Division 1'!$B$3:$C$102,2,FALSE)</f>
        <v>1</v>
      </c>
      <c r="U16" s="21" t="e">
        <f>VLOOKUP(C16,'Division 2'!$B$3:$C$99,2,FALSE)</f>
        <v>#N/A</v>
      </c>
      <c r="V16" s="21" t="str">
        <f>IF(ISNUMBER(B16),IF(S16=1,VLOOKUP(C16,'Division 1'!$B$3:$D$102,3,FALSE),VLOOKUP(C16,'Division 2'!$B$3:$D$99,3,FALSE)),0)</f>
        <v>M</v>
      </c>
      <c r="W16" t="str">
        <f t="shared" si="15"/>
        <v>Jonathan Wallace</v>
      </c>
    </row>
    <row r="17" spans="2:23" x14ac:dyDescent="0.25">
      <c r="B17" s="37">
        <v>44231</v>
      </c>
      <c r="C17" t="s">
        <v>27</v>
      </c>
      <c r="D17" t="str">
        <f t="shared" si="0"/>
        <v>Mil Walton</v>
      </c>
      <c r="E17" s="22">
        <v>8.3912037037037045E-3</v>
      </c>
      <c r="F17" s="21">
        <f t="shared" si="1"/>
        <v>9</v>
      </c>
      <c r="G17" s="23" t="str">
        <f t="shared" si="2"/>
        <v/>
      </c>
      <c r="H17" s="38">
        <f t="shared" si="3"/>
        <v>0</v>
      </c>
      <c r="I17" s="38">
        <f t="shared" si="4"/>
        <v>0</v>
      </c>
      <c r="J17" s="23" t="str">
        <f t="shared" si="5"/>
        <v/>
      </c>
      <c r="K17" s="38">
        <f t="shared" si="6"/>
        <v>0</v>
      </c>
      <c r="L17" s="38">
        <f t="shared" si="7"/>
        <v>0</v>
      </c>
      <c r="M17" s="23">
        <f t="shared" si="8"/>
        <v>8.3912037037037045E-3</v>
      </c>
      <c r="N17" s="38">
        <f t="shared" si="9"/>
        <v>2</v>
      </c>
      <c r="O17" s="38">
        <f t="shared" si="10"/>
        <v>9</v>
      </c>
      <c r="P17" s="23" t="str">
        <f t="shared" si="11"/>
        <v/>
      </c>
      <c r="Q17" s="38">
        <f t="shared" si="12"/>
        <v>0</v>
      </c>
      <c r="R17" s="38">
        <f t="shared" si="13"/>
        <v>0</v>
      </c>
      <c r="S17" s="21">
        <f t="shared" si="14"/>
        <v>1</v>
      </c>
      <c r="T17" s="21">
        <f>VLOOKUP(C17,'Division 1'!$B$3:$C$102,2,FALSE)</f>
        <v>1</v>
      </c>
      <c r="U17" s="21" t="e">
        <f>VLOOKUP(C17,'Division 2'!$B$3:$C$99,2,FALSE)</f>
        <v>#N/A</v>
      </c>
      <c r="V17" s="21" t="str">
        <f>IF(ISNUMBER(B17),IF(S17=1,VLOOKUP(C17,'Division 1'!$B$3:$D$102,3,FALSE),VLOOKUP(C17,'Division 2'!$B$3:$D$99,3,FALSE)),0)</f>
        <v>M</v>
      </c>
      <c r="W17" t="str">
        <f t="shared" si="15"/>
        <v>Mil Walton</v>
      </c>
    </row>
    <row r="18" spans="2:23" x14ac:dyDescent="0.25">
      <c r="B18" s="37">
        <v>44233</v>
      </c>
      <c r="C18" t="s">
        <v>2</v>
      </c>
      <c r="D18" t="str">
        <f t="shared" si="0"/>
        <v>Jane Spink</v>
      </c>
      <c r="E18" s="22">
        <v>9.6990740740740735E-3</v>
      </c>
      <c r="F18" s="21">
        <f t="shared" si="1"/>
        <v>9</v>
      </c>
      <c r="G18" s="23">
        <f t="shared" si="2"/>
        <v>9.6990740740740735E-3</v>
      </c>
      <c r="H18" s="38">
        <f t="shared" si="3"/>
        <v>2</v>
      </c>
      <c r="I18" s="38">
        <f t="shared" si="4"/>
        <v>9</v>
      </c>
      <c r="J18" s="23" t="str">
        <f t="shared" si="5"/>
        <v/>
      </c>
      <c r="K18" s="38">
        <f t="shared" si="6"/>
        <v>0</v>
      </c>
      <c r="L18" s="38">
        <f t="shared" si="7"/>
        <v>0</v>
      </c>
      <c r="M18" s="23" t="str">
        <f t="shared" si="8"/>
        <v/>
      </c>
      <c r="N18" s="38">
        <f t="shared" si="9"/>
        <v>0</v>
      </c>
      <c r="O18" s="38">
        <f t="shared" si="10"/>
        <v>0</v>
      </c>
      <c r="P18" s="23" t="str">
        <f t="shared" si="11"/>
        <v/>
      </c>
      <c r="Q18" s="38">
        <f t="shared" si="12"/>
        <v>0</v>
      </c>
      <c r="R18" s="38">
        <f t="shared" si="13"/>
        <v>0</v>
      </c>
      <c r="S18" s="21">
        <f t="shared" si="14"/>
        <v>1</v>
      </c>
      <c r="T18" s="21">
        <f>VLOOKUP(C18,'Division 1'!$B$3:$C$102,2,FALSE)</f>
        <v>1</v>
      </c>
      <c r="U18" s="21" t="e">
        <f>VLOOKUP(C18,'Division 2'!$B$3:$C$99,2,FALSE)</f>
        <v>#N/A</v>
      </c>
      <c r="V18" s="21" t="str">
        <f>IF(ISNUMBER(B18),IF(S18=1,VLOOKUP(C18,'Division 1'!$B$3:$D$102,3,FALSE),VLOOKUP(C18,'Division 2'!$B$3:$D$99,3,FALSE)),0)</f>
        <v>F</v>
      </c>
      <c r="W18" t="str">
        <f t="shared" si="15"/>
        <v>Jane Spink</v>
      </c>
    </row>
    <row r="19" spans="2:23" x14ac:dyDescent="0.25">
      <c r="B19" s="37">
        <v>44234</v>
      </c>
      <c r="C19" t="s">
        <v>61</v>
      </c>
      <c r="D19" t="str">
        <f t="shared" si="0"/>
        <v>Georgina Letts</v>
      </c>
      <c r="E19" s="22">
        <v>1.2291666666666666E-2</v>
      </c>
      <c r="F19" s="21">
        <f t="shared" si="1"/>
        <v>9</v>
      </c>
      <c r="G19" s="23" t="str">
        <f t="shared" si="2"/>
        <v/>
      </c>
      <c r="H19" s="38">
        <f t="shared" si="3"/>
        <v>0</v>
      </c>
      <c r="I19" s="38">
        <f t="shared" si="4"/>
        <v>0</v>
      </c>
      <c r="J19" s="23">
        <f t="shared" si="5"/>
        <v>1.2291666666666666E-2</v>
      </c>
      <c r="K19" s="38">
        <f t="shared" si="6"/>
        <v>2</v>
      </c>
      <c r="L19" s="38">
        <f t="shared" si="7"/>
        <v>9</v>
      </c>
      <c r="M19" s="23" t="str">
        <f t="shared" si="8"/>
        <v/>
      </c>
      <c r="N19" s="38">
        <f t="shared" si="9"/>
        <v>0</v>
      </c>
      <c r="O19" s="38">
        <f t="shared" si="10"/>
        <v>0</v>
      </c>
      <c r="P19" s="23" t="str">
        <f t="shared" si="11"/>
        <v/>
      </c>
      <c r="Q19" s="38">
        <f t="shared" si="12"/>
        <v>0</v>
      </c>
      <c r="R19" s="38">
        <f t="shared" si="13"/>
        <v>0</v>
      </c>
      <c r="S19" s="21">
        <f t="shared" si="14"/>
        <v>2</v>
      </c>
      <c r="T19" s="21" t="e">
        <f>VLOOKUP(C19,'Division 1'!$B$3:$C$102,2,FALSE)</f>
        <v>#N/A</v>
      </c>
      <c r="U19" s="21">
        <f>VLOOKUP(C19,'Division 2'!$B$3:$C$99,2,FALSE)</f>
        <v>2</v>
      </c>
      <c r="V19" s="21" t="str">
        <f>IF(ISNUMBER(B19),IF(S19=1,VLOOKUP(C19,'Division 1'!$B$3:$D$102,3,FALSE),VLOOKUP(C19,'Division 2'!$B$3:$D$99,3,FALSE)),0)</f>
        <v>F</v>
      </c>
      <c r="W19" t="str">
        <f t="shared" si="15"/>
        <v>Georgina Letts</v>
      </c>
    </row>
    <row r="20" spans="2:23" x14ac:dyDescent="0.25">
      <c r="B20" s="37">
        <v>44223</v>
      </c>
      <c r="C20" t="s">
        <v>5</v>
      </c>
      <c r="D20" t="str">
        <f t="shared" si="0"/>
        <v>David Walker</v>
      </c>
      <c r="E20" s="22">
        <v>8.5069444444444437E-3</v>
      </c>
      <c r="F20" s="21">
        <f t="shared" si="1"/>
        <v>8</v>
      </c>
      <c r="G20" s="23" t="str">
        <f t="shared" si="2"/>
        <v/>
      </c>
      <c r="H20" s="38">
        <f t="shared" si="3"/>
        <v>0</v>
      </c>
      <c r="I20" s="38">
        <f t="shared" si="4"/>
        <v>0</v>
      </c>
      <c r="J20" s="23" t="str">
        <f t="shared" si="5"/>
        <v/>
      </c>
      <c r="K20" s="38">
        <f t="shared" si="6"/>
        <v>0</v>
      </c>
      <c r="L20" s="38">
        <f t="shared" si="7"/>
        <v>0</v>
      </c>
      <c r="M20" s="23">
        <f t="shared" si="8"/>
        <v>8.5069444444444437E-3</v>
      </c>
      <c r="N20" s="38">
        <f t="shared" si="9"/>
        <v>3</v>
      </c>
      <c r="O20" s="38">
        <f t="shared" si="10"/>
        <v>8</v>
      </c>
      <c r="P20" s="23" t="str">
        <f t="shared" si="11"/>
        <v/>
      </c>
      <c r="Q20" s="38">
        <f t="shared" si="12"/>
        <v>0</v>
      </c>
      <c r="R20" s="38">
        <f t="shared" si="13"/>
        <v>0</v>
      </c>
      <c r="S20" s="21">
        <f t="shared" si="14"/>
        <v>1</v>
      </c>
      <c r="T20" s="21">
        <f>VLOOKUP(C20,'Division 1'!$B$3:$C$102,2,FALSE)</f>
        <v>1</v>
      </c>
      <c r="U20" s="21" t="e">
        <f>VLOOKUP(C20,'Division 2'!$B$3:$C$99,2,FALSE)</f>
        <v>#N/A</v>
      </c>
      <c r="V20" s="21" t="str">
        <f>IF(ISNUMBER(B20),IF(S20=1,VLOOKUP(C20,'Division 1'!$B$3:$D$102,3,FALSE),VLOOKUP(C20,'Division 2'!$B$3:$D$99,3,FALSE)),0)</f>
        <v>M</v>
      </c>
      <c r="W20" t="str">
        <f t="shared" si="15"/>
        <v>David Walker</v>
      </c>
    </row>
    <row r="21" spans="2:23" x14ac:dyDescent="0.25">
      <c r="B21" s="37">
        <v>44234</v>
      </c>
      <c r="C21" t="s">
        <v>6</v>
      </c>
      <c r="D21" t="str">
        <f t="shared" si="0"/>
        <v>Abbie Walker</v>
      </c>
      <c r="E21" s="22">
        <v>9.6296296296296303E-3</v>
      </c>
      <c r="F21" s="21">
        <f t="shared" si="1"/>
        <v>10</v>
      </c>
      <c r="G21" s="23">
        <f t="shared" si="2"/>
        <v>9.6296296296296303E-3</v>
      </c>
      <c r="H21" s="38">
        <f t="shared" si="3"/>
        <v>1</v>
      </c>
      <c r="I21" s="38">
        <f t="shared" si="4"/>
        <v>10</v>
      </c>
      <c r="J21" s="23" t="str">
        <f t="shared" si="5"/>
        <v/>
      </c>
      <c r="K21" s="38">
        <f t="shared" si="6"/>
        <v>0</v>
      </c>
      <c r="L21" s="38">
        <f t="shared" si="7"/>
        <v>0</v>
      </c>
      <c r="M21" s="23" t="str">
        <f t="shared" si="8"/>
        <v/>
      </c>
      <c r="N21" s="38">
        <f t="shared" si="9"/>
        <v>0</v>
      </c>
      <c r="O21" s="38">
        <f t="shared" si="10"/>
        <v>0</v>
      </c>
      <c r="P21" s="23" t="str">
        <f t="shared" si="11"/>
        <v/>
      </c>
      <c r="Q21" s="38">
        <f t="shared" si="12"/>
        <v>0</v>
      </c>
      <c r="R21" s="38">
        <f t="shared" si="13"/>
        <v>0</v>
      </c>
      <c r="S21" s="21">
        <f t="shared" si="14"/>
        <v>1</v>
      </c>
      <c r="T21" s="21">
        <f>VLOOKUP(C21,'Division 1'!$B$3:$C$102,2,FALSE)</f>
        <v>1</v>
      </c>
      <c r="U21" s="21" t="e">
        <f>VLOOKUP(C21,'Division 2'!$B$3:$C$99,2,FALSE)</f>
        <v>#N/A</v>
      </c>
      <c r="V21" s="21" t="str">
        <f>IF(ISNUMBER(B21),IF(S21=1,VLOOKUP(C21,'Division 1'!$B$3:$D$102,3,FALSE),VLOOKUP(C21,'Division 2'!$B$3:$D$99,3,FALSE)),0)</f>
        <v>F</v>
      </c>
      <c r="W21" t="str">
        <f t="shared" si="15"/>
        <v>Abbie Walker</v>
      </c>
    </row>
    <row r="22" spans="2:23" x14ac:dyDescent="0.25">
      <c r="B22" s="37">
        <v>44234</v>
      </c>
      <c r="C22" t="s">
        <v>31</v>
      </c>
      <c r="D22" t="str">
        <f t="shared" si="0"/>
        <v>Gary Forster</v>
      </c>
      <c r="E22" s="22">
        <v>1.3217592592592593E-2</v>
      </c>
      <c r="F22" s="21">
        <f t="shared" si="1"/>
        <v>1</v>
      </c>
      <c r="G22" s="23" t="str">
        <f t="shared" si="2"/>
        <v/>
      </c>
      <c r="H22" s="38">
        <f t="shared" si="3"/>
        <v>0</v>
      </c>
      <c r="I22" s="38">
        <f t="shared" si="4"/>
        <v>0</v>
      </c>
      <c r="J22" s="23" t="str">
        <f t="shared" si="5"/>
        <v/>
      </c>
      <c r="K22" s="38">
        <f t="shared" si="6"/>
        <v>0</v>
      </c>
      <c r="L22" s="38">
        <f t="shared" si="7"/>
        <v>0</v>
      </c>
      <c r="M22" s="23">
        <f t="shared" si="8"/>
        <v>1.3217592592592593E-2</v>
      </c>
      <c r="N22" s="38">
        <f t="shared" si="9"/>
        <v>10</v>
      </c>
      <c r="O22" s="38">
        <f t="shared" si="10"/>
        <v>1</v>
      </c>
      <c r="P22" s="23" t="str">
        <f t="shared" si="11"/>
        <v/>
      </c>
      <c r="Q22" s="38">
        <f t="shared" si="12"/>
        <v>0</v>
      </c>
      <c r="R22" s="38">
        <f t="shared" si="13"/>
        <v>0</v>
      </c>
      <c r="S22" s="21">
        <f t="shared" si="14"/>
        <v>1</v>
      </c>
      <c r="T22" s="21">
        <f>VLOOKUP(C22,'Division 1'!$B$3:$C$102,2,FALSE)</f>
        <v>1</v>
      </c>
      <c r="U22" s="21" t="e">
        <f>VLOOKUP(C22,'Division 2'!$B$3:$C$99,2,FALSE)</f>
        <v>#N/A</v>
      </c>
      <c r="V22" s="21" t="str">
        <f>IF(ISNUMBER(B22),IF(S22=1,VLOOKUP(C22,'Division 1'!$B$3:$D$102,3,FALSE),VLOOKUP(C22,'Division 2'!$B$3:$D$99,3,FALSE)),0)</f>
        <v>M</v>
      </c>
      <c r="W22" t="str">
        <f t="shared" si="15"/>
        <v>Gary Forster</v>
      </c>
    </row>
    <row r="23" spans="2:23" x14ac:dyDescent="0.25">
      <c r="B23" s="37"/>
      <c r="D23">
        <f t="shared" si="0"/>
        <v>0</v>
      </c>
      <c r="E23" s="22"/>
      <c r="F23" s="21">
        <f t="shared" si="1"/>
        <v>0</v>
      </c>
      <c r="G23" s="23" t="str">
        <f t="shared" si="2"/>
        <v/>
      </c>
      <c r="H23" s="38">
        <f t="shared" si="3"/>
        <v>0</v>
      </c>
      <c r="I23" s="38">
        <f t="shared" si="4"/>
        <v>0</v>
      </c>
      <c r="J23" s="23" t="str">
        <f t="shared" si="5"/>
        <v/>
      </c>
      <c r="K23" s="38">
        <f t="shared" si="6"/>
        <v>0</v>
      </c>
      <c r="L23" s="38">
        <f t="shared" si="7"/>
        <v>0</v>
      </c>
      <c r="M23" s="23" t="str">
        <f t="shared" si="8"/>
        <v/>
      </c>
      <c r="N23" s="38">
        <f t="shared" si="9"/>
        <v>0</v>
      </c>
      <c r="O23" s="38">
        <f t="shared" si="10"/>
        <v>0</v>
      </c>
      <c r="P23" s="23" t="str">
        <f t="shared" si="11"/>
        <v/>
      </c>
      <c r="Q23" s="38">
        <f t="shared" si="12"/>
        <v>0</v>
      </c>
      <c r="R23" s="38">
        <f t="shared" si="13"/>
        <v>0</v>
      </c>
      <c r="S23" s="21">
        <f t="shared" si="14"/>
        <v>0</v>
      </c>
      <c r="T23" s="21" t="e">
        <f>VLOOKUP(C23,'Division 1'!$B$3:$C$102,2,FALSE)</f>
        <v>#N/A</v>
      </c>
      <c r="U23" s="21" t="e">
        <f>VLOOKUP(C23,'Division 2'!$B$3:$C$99,2,FALSE)</f>
        <v>#N/A</v>
      </c>
      <c r="V23" s="21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21">
        <f t="shared" si="1"/>
        <v>0</v>
      </c>
      <c r="G24" s="23" t="str">
        <f t="shared" si="2"/>
        <v/>
      </c>
      <c r="H24" s="38">
        <f t="shared" si="3"/>
        <v>0</v>
      </c>
      <c r="I24" s="38">
        <f t="shared" si="4"/>
        <v>0</v>
      </c>
      <c r="J24" s="23" t="str">
        <f t="shared" si="5"/>
        <v/>
      </c>
      <c r="K24" s="38">
        <f t="shared" si="6"/>
        <v>0</v>
      </c>
      <c r="L24" s="38">
        <f t="shared" si="7"/>
        <v>0</v>
      </c>
      <c r="M24" s="23" t="str">
        <f t="shared" si="8"/>
        <v/>
      </c>
      <c r="N24" s="38">
        <f t="shared" si="9"/>
        <v>0</v>
      </c>
      <c r="O24" s="38">
        <f t="shared" si="10"/>
        <v>0</v>
      </c>
      <c r="P24" s="23" t="str">
        <f t="shared" si="11"/>
        <v/>
      </c>
      <c r="Q24" s="38">
        <f t="shared" si="12"/>
        <v>0</v>
      </c>
      <c r="R24" s="38">
        <f t="shared" si="13"/>
        <v>0</v>
      </c>
      <c r="S24" s="21">
        <f t="shared" si="14"/>
        <v>0</v>
      </c>
      <c r="T24" s="21" t="e">
        <f>VLOOKUP(C24,'Division 1'!$B$3:$C$102,2,FALSE)</f>
        <v>#N/A</v>
      </c>
      <c r="U24" s="21" t="e">
        <f>VLOOKUP(C24,'Division 2'!$B$3:$C$99,2,FALSE)</f>
        <v>#N/A</v>
      </c>
      <c r="V24" s="21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21">
        <f t="shared" si="1"/>
        <v>0</v>
      </c>
      <c r="G25" s="23" t="str">
        <f t="shared" si="2"/>
        <v/>
      </c>
      <c r="H25" s="38">
        <f t="shared" si="3"/>
        <v>0</v>
      </c>
      <c r="I25" s="38">
        <f t="shared" si="4"/>
        <v>0</v>
      </c>
      <c r="J25" s="23" t="str">
        <f t="shared" si="5"/>
        <v/>
      </c>
      <c r="K25" s="38">
        <f t="shared" si="6"/>
        <v>0</v>
      </c>
      <c r="L25" s="38">
        <f t="shared" si="7"/>
        <v>0</v>
      </c>
      <c r="M25" s="23" t="str">
        <f t="shared" si="8"/>
        <v/>
      </c>
      <c r="N25" s="38">
        <f t="shared" si="9"/>
        <v>0</v>
      </c>
      <c r="O25" s="38">
        <f t="shared" si="10"/>
        <v>0</v>
      </c>
      <c r="P25" s="23" t="str">
        <f t="shared" si="11"/>
        <v/>
      </c>
      <c r="Q25" s="38">
        <f t="shared" si="12"/>
        <v>0</v>
      </c>
      <c r="R25" s="38">
        <f t="shared" si="13"/>
        <v>0</v>
      </c>
      <c r="S25" s="21">
        <f t="shared" si="14"/>
        <v>0</v>
      </c>
      <c r="T25" s="21" t="e">
        <f>VLOOKUP(C25,'Division 1'!$B$3:$C$102,2,FALSE)</f>
        <v>#N/A</v>
      </c>
      <c r="U25" s="21" t="e">
        <f>VLOOKUP(C25,'Division 2'!$B$3:$C$99,2,FALSE)</f>
        <v>#N/A</v>
      </c>
      <c r="V25" s="21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2"/>
      <c r="F26" s="21">
        <f t="shared" si="1"/>
        <v>0</v>
      </c>
      <c r="G26" s="23" t="str">
        <f t="shared" si="2"/>
        <v/>
      </c>
      <c r="H26" s="38">
        <f t="shared" si="3"/>
        <v>0</v>
      </c>
      <c r="I26" s="38">
        <f t="shared" si="4"/>
        <v>0</v>
      </c>
      <c r="J26" s="23" t="str">
        <f t="shared" si="5"/>
        <v/>
      </c>
      <c r="K26" s="38">
        <f t="shared" si="6"/>
        <v>0</v>
      </c>
      <c r="L26" s="38">
        <f t="shared" si="7"/>
        <v>0</v>
      </c>
      <c r="M26" s="23" t="str">
        <f t="shared" si="8"/>
        <v/>
      </c>
      <c r="N26" s="38">
        <f t="shared" si="9"/>
        <v>0</v>
      </c>
      <c r="O26" s="38">
        <f t="shared" si="10"/>
        <v>0</v>
      </c>
      <c r="P26" s="23" t="str">
        <f t="shared" si="11"/>
        <v/>
      </c>
      <c r="Q26" s="38">
        <f t="shared" si="12"/>
        <v>0</v>
      </c>
      <c r="R26" s="38">
        <f t="shared" si="13"/>
        <v>0</v>
      </c>
      <c r="S26" s="21">
        <f t="shared" si="14"/>
        <v>0</v>
      </c>
      <c r="T26" s="21" t="e">
        <f>VLOOKUP(C26,'Division 1'!$B$3:$C$102,2,FALSE)</f>
        <v>#N/A</v>
      </c>
      <c r="U26" s="21" t="e">
        <f>VLOOKUP(C26,'Division 2'!$B$3:$C$99,2,FALSE)</f>
        <v>#N/A</v>
      </c>
      <c r="V26" s="21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21">
        <f t="shared" si="1"/>
        <v>0</v>
      </c>
      <c r="G27" s="23" t="str">
        <f t="shared" si="2"/>
        <v/>
      </c>
      <c r="H27" s="38">
        <f t="shared" si="3"/>
        <v>0</v>
      </c>
      <c r="I27" s="38">
        <f t="shared" si="4"/>
        <v>0</v>
      </c>
      <c r="J27" s="23" t="str">
        <f t="shared" si="5"/>
        <v/>
      </c>
      <c r="K27" s="38">
        <f t="shared" si="6"/>
        <v>0</v>
      </c>
      <c r="L27" s="38">
        <f t="shared" si="7"/>
        <v>0</v>
      </c>
      <c r="M27" s="23" t="str">
        <f t="shared" si="8"/>
        <v/>
      </c>
      <c r="N27" s="38">
        <f t="shared" si="9"/>
        <v>0</v>
      </c>
      <c r="O27" s="38">
        <f t="shared" si="10"/>
        <v>0</v>
      </c>
      <c r="P27" s="23" t="str">
        <f t="shared" si="11"/>
        <v/>
      </c>
      <c r="Q27" s="38">
        <f t="shared" si="12"/>
        <v>0</v>
      </c>
      <c r="R27" s="38">
        <f t="shared" si="13"/>
        <v>0</v>
      </c>
      <c r="S27" s="21">
        <f t="shared" si="14"/>
        <v>0</v>
      </c>
      <c r="T27" s="21" t="e">
        <f>VLOOKUP(C27,'Division 1'!$B$3:$C$102,2,FALSE)</f>
        <v>#N/A</v>
      </c>
      <c r="U27" s="21" t="e">
        <f>VLOOKUP(C27,'Division 2'!$B$3:$C$99,2,FALSE)</f>
        <v>#N/A</v>
      </c>
      <c r="V27" s="21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D28">
        <f t="shared" si="0"/>
        <v>0</v>
      </c>
      <c r="E28" s="22"/>
      <c r="F28" s="21">
        <f t="shared" si="1"/>
        <v>0</v>
      </c>
      <c r="G28" s="23" t="str">
        <f t="shared" si="2"/>
        <v/>
      </c>
      <c r="H28" s="38">
        <f t="shared" si="3"/>
        <v>0</v>
      </c>
      <c r="I28" s="38">
        <f t="shared" si="4"/>
        <v>0</v>
      </c>
      <c r="J28" s="23" t="str">
        <f t="shared" si="5"/>
        <v/>
      </c>
      <c r="K28" s="38">
        <f t="shared" si="6"/>
        <v>0</v>
      </c>
      <c r="L28" s="38">
        <f t="shared" si="7"/>
        <v>0</v>
      </c>
      <c r="M28" s="23" t="str">
        <f t="shared" si="8"/>
        <v/>
      </c>
      <c r="N28" s="38">
        <f t="shared" si="9"/>
        <v>0</v>
      </c>
      <c r="O28" s="38">
        <f t="shared" si="10"/>
        <v>0</v>
      </c>
      <c r="P28" s="23" t="str">
        <f t="shared" si="11"/>
        <v/>
      </c>
      <c r="Q28" s="38">
        <f t="shared" si="12"/>
        <v>0</v>
      </c>
      <c r="R28" s="38">
        <f t="shared" si="13"/>
        <v>0</v>
      </c>
      <c r="S28" s="21">
        <f t="shared" si="14"/>
        <v>0</v>
      </c>
      <c r="T28" s="21" t="e">
        <f>VLOOKUP(C28,'Division 1'!$B$3:$C$102,2,FALSE)</f>
        <v>#N/A</v>
      </c>
      <c r="U28" s="21" t="e">
        <f>VLOOKUP(C28,'Division 2'!$B$3:$C$99,2,FALSE)</f>
        <v>#N/A</v>
      </c>
      <c r="V28" s="21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D29">
        <f t="shared" si="0"/>
        <v>0</v>
      </c>
      <c r="E29" s="22"/>
      <c r="F29" s="21">
        <f t="shared" si="1"/>
        <v>0</v>
      </c>
      <c r="G29" s="23" t="str">
        <f t="shared" si="2"/>
        <v/>
      </c>
      <c r="H29" s="38">
        <f t="shared" si="3"/>
        <v>0</v>
      </c>
      <c r="I29" s="38">
        <f t="shared" si="4"/>
        <v>0</v>
      </c>
      <c r="J29" s="23" t="str">
        <f t="shared" si="5"/>
        <v/>
      </c>
      <c r="K29" s="38">
        <f t="shared" si="6"/>
        <v>0</v>
      </c>
      <c r="L29" s="38">
        <f t="shared" si="7"/>
        <v>0</v>
      </c>
      <c r="M29" s="23" t="str">
        <f t="shared" si="8"/>
        <v/>
      </c>
      <c r="N29" s="38">
        <f t="shared" si="9"/>
        <v>0</v>
      </c>
      <c r="O29" s="38">
        <f t="shared" si="10"/>
        <v>0</v>
      </c>
      <c r="P29" s="23" t="str">
        <f t="shared" si="11"/>
        <v/>
      </c>
      <c r="Q29" s="38">
        <f t="shared" si="12"/>
        <v>0</v>
      </c>
      <c r="R29" s="38">
        <f t="shared" si="13"/>
        <v>0</v>
      </c>
      <c r="S29" s="21">
        <f t="shared" si="14"/>
        <v>0</v>
      </c>
      <c r="T29" s="21" t="e">
        <f>VLOOKUP(C29,'Division 1'!$B$3:$C$102,2,FALSE)</f>
        <v>#N/A</v>
      </c>
      <c r="U29" s="21" t="e">
        <f>VLOOKUP(C29,'Division 2'!$B$3:$C$99,2,FALSE)</f>
        <v>#N/A</v>
      </c>
      <c r="V29" s="21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D30">
        <f t="shared" si="0"/>
        <v>0</v>
      </c>
      <c r="E30" s="22"/>
      <c r="F30" s="21">
        <f t="shared" si="1"/>
        <v>0</v>
      </c>
      <c r="G30" s="23" t="str">
        <f t="shared" si="2"/>
        <v/>
      </c>
      <c r="H30" s="38">
        <f t="shared" si="3"/>
        <v>0</v>
      </c>
      <c r="I30" s="38">
        <f t="shared" si="4"/>
        <v>0</v>
      </c>
      <c r="J30" s="23" t="str">
        <f t="shared" si="5"/>
        <v/>
      </c>
      <c r="K30" s="38">
        <f t="shared" si="6"/>
        <v>0</v>
      </c>
      <c r="L30" s="38">
        <f t="shared" si="7"/>
        <v>0</v>
      </c>
      <c r="M30" s="23" t="str">
        <f t="shared" si="8"/>
        <v/>
      </c>
      <c r="N30" s="38">
        <f t="shared" si="9"/>
        <v>0</v>
      </c>
      <c r="O30" s="38">
        <f t="shared" si="10"/>
        <v>0</v>
      </c>
      <c r="P30" s="23" t="str">
        <f t="shared" si="11"/>
        <v/>
      </c>
      <c r="Q30" s="38">
        <f t="shared" si="12"/>
        <v>0</v>
      </c>
      <c r="R30" s="38">
        <f t="shared" si="13"/>
        <v>0</v>
      </c>
      <c r="S30" s="21">
        <f t="shared" si="14"/>
        <v>0</v>
      </c>
      <c r="T30" s="21" t="e">
        <f>VLOOKUP(C30,'Division 1'!$B$3:$C$102,2,FALSE)</f>
        <v>#N/A</v>
      </c>
      <c r="U30" s="21" t="e">
        <f>VLOOKUP(C30,'Division 2'!$B$3:$C$99,2,FALSE)</f>
        <v>#N/A</v>
      </c>
      <c r="V30" s="21">
        <f>IF(ISNUMBER(B30),IF(S30=1,VLOOKUP(C30,'Division 1'!$B$3:$D$102,3,FALSE),VLOOKUP(C30,'Division 2'!$B$3:$D$99,3,FALSE)),0)</f>
        <v>0</v>
      </c>
      <c r="W30">
        <f t="shared" si="15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C4:C30 D31:D32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A7" sqref="A7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3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15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44206</v>
      </c>
      <c r="C4" t="s">
        <v>2</v>
      </c>
      <c r="D4" t="str">
        <f t="shared" ref="D4:D30" si="0">IF(A4="Old",C4&amp;" Old",C4)</f>
        <v>Jane Spink</v>
      </c>
      <c r="E4" s="22">
        <v>7.1597222222222215E-2</v>
      </c>
      <c r="F4" s="21">
        <f>I4+L4+O4+R4</f>
        <v>10</v>
      </c>
      <c r="G4" s="23">
        <f>IF($A4="Old","",IF(AND($S4=1,$V4="F"),$E4,""))</f>
        <v>7.1597222222222215E-2</v>
      </c>
      <c r="H4" s="38">
        <f>IF(ISNUMBER(G4),RANK(G4,G$4:G$50,1),0)</f>
        <v>1</v>
      </c>
      <c r="I4" s="38">
        <f>IF(A4="old",0,IF(H4=1,10,IF(H4=2,9,IF(H4=3,8,IF(H4=4,7,IF(H4=5,6,IF(H4=6,5,IF(H4=7,4,IF(H4=8,3,IF(H4=9,2,IF(H4=10,1,0)))))))))))</f>
        <v>10</v>
      </c>
      <c r="J4" s="23" t="str">
        <f>IF($A4="Old","",IF(AND($S4=2,$V4="F"),$E4,""))</f>
        <v/>
      </c>
      <c r="K4" s="38">
        <f>IF(ISNUMBER(J4),RANK(J4,J$4:J$50,1),0)</f>
        <v>0</v>
      </c>
      <c r="L4" s="38">
        <f>IF(K4=1,10,IF(K4=2,9,IF(K4=3,8,IF(K4=4,7,IF(K4=5,6,IF(K4=6,5,IF(K4=7,4,IF(K4=8,3,IF(K4=9,2,IF(K4=10,1,0))))))))))</f>
        <v>0</v>
      </c>
      <c r="M4" s="23" t="str">
        <f>IF($A4="Old","",IF(AND($S4=1,$V4="M"),$E4,""))</f>
        <v/>
      </c>
      <c r="N4" s="38">
        <f>IF(ISNUMBER(M4),RANK(M4,M$4:M$50,1),0)</f>
        <v>0</v>
      </c>
      <c r="O4" s="38">
        <f>IF(N4=1,10,IF(N4=2,9,IF(N4=3,8,IF(N4=4,7,IF(N4=5,6,IF(N4=6,5,IF(N4=7,4,IF(N4=8,3,IF(N4=9,2,IF(N4=10,1,0))))))))))</f>
        <v>0</v>
      </c>
      <c r="P4" s="23" t="str">
        <f>IF($A4="Old","",IF(AND($S4=2,$V4="M"),$E4,""))</f>
        <v/>
      </c>
      <c r="Q4" s="38">
        <f>IF(ISNUMBER(P4),RANK(P4,P$4:P$50,1),0)</f>
        <v>0</v>
      </c>
      <c r="R4" s="38">
        <f>IF(Q4=1,10,IF(Q4=2,9,IF(Q4=3,8,IF(Q4=4,7,IF(Q4=5,6,IF(Q4=6,5,IF(Q4=7,4,IF(Q4=8,3,IF(Q4=9,2,IF(Q4=10,1,0))))))))))</f>
        <v>0</v>
      </c>
      <c r="S4" s="21">
        <f>SUMIF(T4:U4,"&gt;"&amp;0.1)</f>
        <v>1</v>
      </c>
      <c r="T4" s="21">
        <f>VLOOKUP(C4,'Division 1'!$B$3:$C$102,2,FALSE)</f>
        <v>1</v>
      </c>
      <c r="U4" s="21" t="e">
        <f>VLOOKUP(C4,'Division 2'!$B$3:$C$99,2,FALSE)</f>
        <v>#N/A</v>
      </c>
      <c r="V4" s="21" t="str">
        <f>IF(ISNUMBER(B4),IF(S4=1,VLOOKUP(C4,'Division 1'!$B$3:$D$102,3,FALSE),VLOOKUP(C4,'Division 2'!$B$3:$D$99,3,FALSE)),0)</f>
        <v>F</v>
      </c>
      <c r="W4" t="str">
        <f>C4</f>
        <v>Jane Spink</v>
      </c>
    </row>
    <row r="5" spans="1:23" x14ac:dyDescent="0.25">
      <c r="B5" s="15">
        <v>44206</v>
      </c>
      <c r="C5" t="s">
        <v>10</v>
      </c>
      <c r="D5" t="str">
        <f t="shared" si="0"/>
        <v>Raymond Carmichael</v>
      </c>
      <c r="E5" s="22">
        <v>7.1585648148148148E-2</v>
      </c>
      <c r="F5" s="21">
        <f t="shared" ref="F5:F30" si="1">I5+L5+O5+R5</f>
        <v>4</v>
      </c>
      <c r="G5" s="23" t="str">
        <f t="shared" ref="G5:G50" si="2">IF($A5="Old","",IF(AND($S5=1,$V5="F"),$E5,""))</f>
        <v/>
      </c>
      <c r="H5" s="39">
        <f t="shared" ref="H5:H50" si="3">IF(ISNUMBER(G5),RANK(G5,G$4:G$50,1),0)</f>
        <v>0</v>
      </c>
      <c r="I5" s="38">
        <f t="shared" ref="I5:I3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39">
        <f t="shared" ref="K5:K50" si="6">IF(ISNUMBER(J5),RANK(J5,J$4:J$50,1),0)</f>
        <v>0</v>
      </c>
      <c r="L5" s="38">
        <f t="shared" ref="L5:L30" si="7">IF(K5=1,10,IF(K5=2,9,IF(K5=3,8,IF(K5=4,7,IF(K5=5,6,IF(K5=6,5,IF(K5=7,4,IF(K5=8,3,IF(K5=9,2,IF(K5=10,1,0))))))))))</f>
        <v>0</v>
      </c>
      <c r="M5" s="23">
        <f t="shared" ref="M5:M50" si="8">IF($A5="Old","",IF(AND($S5=1,$V5="M"),$E5,""))</f>
        <v>7.1585648148148148E-2</v>
      </c>
      <c r="N5" s="39">
        <f t="shared" ref="N5:N50" si="9">IF(ISNUMBER(M5),RANK(M5,M$4:M$50,1),0)</f>
        <v>7</v>
      </c>
      <c r="O5" s="38">
        <f t="shared" ref="O5:O30" si="10">IF(N5=1,10,IF(N5=2,9,IF(N5=3,8,IF(N5=4,7,IF(N5=5,6,IF(N5=6,5,IF(N5=7,4,IF(N5=8,3,IF(N5=9,2,IF(N5=10,1,0))))))))))</f>
        <v>4</v>
      </c>
      <c r="P5" s="23" t="str">
        <f t="shared" ref="P5:P50" si="11">IF($A5="Old","",IF(AND($S5=2,$V5="M"),$E5,""))</f>
        <v/>
      </c>
      <c r="Q5" s="39">
        <f t="shared" ref="Q5:Q50" si="12">IF(ISNUMBER(P5),RANK(P5,P$4:P$50,1),0)</f>
        <v>0</v>
      </c>
      <c r="R5" s="38">
        <f t="shared" ref="R5:R30" si="13">IF(Q5=1,10,IF(Q5=2,9,IF(Q5=3,8,IF(Q5=4,7,IF(Q5=5,6,IF(Q5=6,5,IF(Q5=7,4,IF(Q5=8,3,IF(Q5=9,2,IF(Q5=10,1,0))))))))))</f>
        <v>0</v>
      </c>
      <c r="S5" s="21">
        <f t="shared" ref="S5:S30" si="14">SUMIF(T5:U5,"&gt;"&amp;0.1)</f>
        <v>1</v>
      </c>
      <c r="T5" s="21">
        <f>VLOOKUP(C5,'Division 1'!$B$3:$C$102,2,FALSE)</f>
        <v>1</v>
      </c>
      <c r="U5" s="21" t="e">
        <f>VLOOKUP(C5,'Division 2'!$B$3:$C$99,2,FALSE)</f>
        <v>#N/A</v>
      </c>
      <c r="V5" s="21" t="str">
        <f>IF(ISNUMBER(B5),IF(S5=1,VLOOKUP(C5,'Division 1'!$B$3:$D$102,3,FALSE),VLOOKUP(C5,'Division 2'!$B$3:$D$99,3,FALSE)),0)</f>
        <v>M</v>
      </c>
      <c r="W5" t="str">
        <f t="shared" ref="W5:W30" si="15">C5</f>
        <v>Raymond Carmichael</v>
      </c>
    </row>
    <row r="6" spans="1:23" x14ac:dyDescent="0.25">
      <c r="A6" t="s">
        <v>148</v>
      </c>
      <c r="B6" s="37">
        <v>44199</v>
      </c>
      <c r="C6" t="s">
        <v>18</v>
      </c>
      <c r="D6" t="str">
        <f t="shared" si="0"/>
        <v>Pete King Old</v>
      </c>
      <c r="E6" s="22">
        <v>8.7129629629629626E-2</v>
      </c>
      <c r="F6" s="21">
        <f t="shared" si="1"/>
        <v>0</v>
      </c>
      <c r="G6" s="23" t="str">
        <f t="shared" si="2"/>
        <v/>
      </c>
      <c r="H6" s="39">
        <f t="shared" si="3"/>
        <v>0</v>
      </c>
      <c r="I6" s="38">
        <f t="shared" si="4"/>
        <v>0</v>
      </c>
      <c r="J6" s="23" t="str">
        <f t="shared" si="5"/>
        <v/>
      </c>
      <c r="K6" s="39">
        <f t="shared" si="6"/>
        <v>0</v>
      </c>
      <c r="L6" s="38">
        <f t="shared" si="7"/>
        <v>0</v>
      </c>
      <c r="M6" s="23" t="str">
        <f t="shared" si="8"/>
        <v/>
      </c>
      <c r="N6" s="39">
        <f t="shared" si="9"/>
        <v>0</v>
      </c>
      <c r="O6" s="38">
        <f t="shared" si="10"/>
        <v>0</v>
      </c>
      <c r="P6" s="23" t="str">
        <f t="shared" si="11"/>
        <v/>
      </c>
      <c r="Q6" s="39">
        <f t="shared" si="12"/>
        <v>0</v>
      </c>
      <c r="R6" s="38">
        <f t="shared" si="13"/>
        <v>0</v>
      </c>
      <c r="S6" s="21">
        <f t="shared" si="14"/>
        <v>1</v>
      </c>
      <c r="T6" s="21">
        <f>VLOOKUP(C6,'Division 1'!$B$3:$C$102,2,FALSE)</f>
        <v>1</v>
      </c>
      <c r="U6" s="21" t="e">
        <f>VLOOKUP(C6,'Division 2'!$B$3:$C$99,2,FALSE)</f>
        <v>#N/A</v>
      </c>
      <c r="V6" s="21" t="str">
        <f>IF(ISNUMBER(B6),IF(S6=1,VLOOKUP(C6,'Division 1'!$B$3:$D$102,3,FALSE),VLOOKUP(C6,'Division 2'!$B$3:$D$99,3,FALSE)),0)</f>
        <v>M</v>
      </c>
      <c r="W6" t="str">
        <f t="shared" si="15"/>
        <v>Pete King</v>
      </c>
    </row>
    <row r="7" spans="1:23" x14ac:dyDescent="0.25">
      <c r="A7" t="s">
        <v>148</v>
      </c>
      <c r="B7" s="37">
        <v>44199</v>
      </c>
      <c r="C7" t="s">
        <v>58</v>
      </c>
      <c r="D7" t="str">
        <f>IF(A7="Old",C7&amp;" Old",C7)</f>
        <v>Mark Chapman Old</v>
      </c>
      <c r="E7" s="22">
        <v>8.4930555555555551E-2</v>
      </c>
      <c r="F7" s="21">
        <f t="shared" si="1"/>
        <v>0</v>
      </c>
      <c r="G7" s="23" t="str">
        <f t="shared" si="2"/>
        <v/>
      </c>
      <c r="H7" s="39">
        <f t="shared" si="3"/>
        <v>0</v>
      </c>
      <c r="I7" s="38">
        <f t="shared" si="4"/>
        <v>0</v>
      </c>
      <c r="J7" s="23" t="str">
        <f t="shared" si="5"/>
        <v/>
      </c>
      <c r="K7" s="39">
        <f t="shared" si="6"/>
        <v>0</v>
      </c>
      <c r="L7" s="38">
        <f t="shared" si="7"/>
        <v>0</v>
      </c>
      <c r="M7" s="23" t="str">
        <f t="shared" si="8"/>
        <v/>
      </c>
      <c r="N7" s="39">
        <f t="shared" si="9"/>
        <v>0</v>
      </c>
      <c r="O7" s="38">
        <f t="shared" si="10"/>
        <v>0</v>
      </c>
      <c r="P7" s="23" t="str">
        <f t="shared" si="11"/>
        <v/>
      </c>
      <c r="Q7" s="39">
        <f t="shared" si="12"/>
        <v>0</v>
      </c>
      <c r="R7" s="38">
        <f t="shared" si="13"/>
        <v>0</v>
      </c>
      <c r="S7" s="21">
        <f t="shared" si="14"/>
        <v>2</v>
      </c>
      <c r="T7" s="21" t="e">
        <f>VLOOKUP(C7,'Division 1'!$B$3:$C$102,2,FALSE)</f>
        <v>#N/A</v>
      </c>
      <c r="U7" s="21">
        <f>VLOOKUP(C7,'Division 2'!$B$3:$C$99,2,FALSE)</f>
        <v>2</v>
      </c>
      <c r="V7" s="21" t="str">
        <f>IF(ISNUMBER(B7),IF(S7=1,VLOOKUP(C7,'Division 1'!$B$3:$D$102,3,FALSE),VLOOKUP(C7,'Division 2'!$B$3:$D$99,3,FALSE)),0)</f>
        <v>M</v>
      </c>
      <c r="W7" t="str">
        <f t="shared" si="15"/>
        <v>Mark Chapman</v>
      </c>
    </row>
    <row r="8" spans="1:23" x14ac:dyDescent="0.25">
      <c r="B8" s="37">
        <v>44211</v>
      </c>
      <c r="C8" t="s">
        <v>53</v>
      </c>
      <c r="D8" t="str">
        <f t="shared" si="0"/>
        <v>John Scurr</v>
      </c>
      <c r="E8" s="22">
        <v>6.9490740740740742E-2</v>
      </c>
      <c r="F8" s="21">
        <f t="shared" si="1"/>
        <v>5</v>
      </c>
      <c r="G8" s="23" t="str">
        <f t="shared" si="2"/>
        <v/>
      </c>
      <c r="H8" s="39">
        <f t="shared" si="3"/>
        <v>0</v>
      </c>
      <c r="I8" s="38">
        <f t="shared" si="4"/>
        <v>0</v>
      </c>
      <c r="J8" s="23" t="str">
        <f t="shared" si="5"/>
        <v/>
      </c>
      <c r="K8" s="39">
        <f t="shared" si="6"/>
        <v>0</v>
      </c>
      <c r="L8" s="38">
        <f t="shared" si="7"/>
        <v>0</v>
      </c>
      <c r="M8" s="23">
        <f t="shared" si="8"/>
        <v>6.9490740740740742E-2</v>
      </c>
      <c r="N8" s="39">
        <f t="shared" si="9"/>
        <v>6</v>
      </c>
      <c r="O8" s="38">
        <f t="shared" si="10"/>
        <v>5</v>
      </c>
      <c r="P8" s="23" t="str">
        <f t="shared" si="11"/>
        <v/>
      </c>
      <c r="Q8" s="39">
        <f t="shared" si="12"/>
        <v>0</v>
      </c>
      <c r="R8" s="38">
        <f t="shared" si="13"/>
        <v>0</v>
      </c>
      <c r="S8" s="21">
        <f t="shared" si="14"/>
        <v>1</v>
      </c>
      <c r="T8" s="21">
        <f>VLOOKUP(C8,'Division 1'!$B$3:$C$102,2,FALSE)</f>
        <v>1</v>
      </c>
      <c r="U8" s="21" t="e">
        <f>VLOOKUP(C8,'Division 2'!$B$3:$C$99,2,FALSE)</f>
        <v>#N/A</v>
      </c>
      <c r="V8" s="21" t="str">
        <f>IF(ISNUMBER(B8),IF(S8=1,VLOOKUP(C8,'Division 1'!$B$3:$D$102,3,FALSE),VLOOKUP(C8,'Division 2'!$B$3:$D$99,3,FALSE)),0)</f>
        <v>M</v>
      </c>
      <c r="W8" t="str">
        <f t="shared" si="15"/>
        <v>John Scurr</v>
      </c>
    </row>
    <row r="9" spans="1:23" x14ac:dyDescent="0.25">
      <c r="B9" s="37">
        <v>44220</v>
      </c>
      <c r="C9" t="s">
        <v>17</v>
      </c>
      <c r="D9" t="str">
        <f t="shared" si="0"/>
        <v>Stuart Park</v>
      </c>
      <c r="E9" s="22">
        <v>6.4710648148148142E-2</v>
      </c>
      <c r="F9" s="21">
        <f t="shared" si="1"/>
        <v>6</v>
      </c>
      <c r="G9" s="23" t="str">
        <f t="shared" si="2"/>
        <v/>
      </c>
      <c r="H9" s="39">
        <f t="shared" si="3"/>
        <v>0</v>
      </c>
      <c r="I9" s="38">
        <f t="shared" si="4"/>
        <v>0</v>
      </c>
      <c r="J9" s="23" t="str">
        <f t="shared" si="5"/>
        <v/>
      </c>
      <c r="K9" s="39">
        <f t="shared" si="6"/>
        <v>0</v>
      </c>
      <c r="L9" s="38">
        <f t="shared" si="7"/>
        <v>0</v>
      </c>
      <c r="M9" s="23">
        <f t="shared" si="8"/>
        <v>6.4710648148148142E-2</v>
      </c>
      <c r="N9" s="39">
        <f t="shared" si="9"/>
        <v>5</v>
      </c>
      <c r="O9" s="38">
        <f t="shared" si="10"/>
        <v>6</v>
      </c>
      <c r="P9" s="23" t="str">
        <f t="shared" si="11"/>
        <v/>
      </c>
      <c r="Q9" s="39">
        <f t="shared" si="12"/>
        <v>0</v>
      </c>
      <c r="R9" s="38">
        <f t="shared" si="13"/>
        <v>0</v>
      </c>
      <c r="S9" s="21">
        <f t="shared" si="14"/>
        <v>1</v>
      </c>
      <c r="T9" s="21">
        <f>VLOOKUP(C9,'Division 1'!$B$3:$C$102,2,FALSE)</f>
        <v>1</v>
      </c>
      <c r="U9" s="21" t="e">
        <f>VLOOKUP(C9,'Division 2'!$B$3:$C$99,2,FALSE)</f>
        <v>#N/A</v>
      </c>
      <c r="V9" s="21" t="str">
        <f>IF(ISNUMBER(B9),IF(S9=1,VLOOKUP(C9,'Division 1'!$B$3:$D$102,3,FALSE),VLOOKUP(C9,'Division 2'!$B$3:$D$99,3,FALSE)),0)</f>
        <v>M</v>
      </c>
      <c r="W9" t="str">
        <f t="shared" si="15"/>
        <v>Stuart Park</v>
      </c>
    </row>
    <row r="10" spans="1:23" x14ac:dyDescent="0.25">
      <c r="A10" t="s">
        <v>148</v>
      </c>
      <c r="B10" s="37">
        <v>44220</v>
      </c>
      <c r="C10" t="s">
        <v>28</v>
      </c>
      <c r="D10" t="str">
        <f t="shared" si="0"/>
        <v>John Haycock Old</v>
      </c>
      <c r="E10" s="22">
        <v>6.4699074074074062E-2</v>
      </c>
      <c r="F10" s="21">
        <f t="shared" si="1"/>
        <v>0</v>
      </c>
      <c r="G10" s="23" t="str">
        <f t="shared" si="2"/>
        <v/>
      </c>
      <c r="H10" s="39">
        <f t="shared" si="3"/>
        <v>0</v>
      </c>
      <c r="I10" s="38">
        <f t="shared" si="4"/>
        <v>0</v>
      </c>
      <c r="J10" s="23" t="str">
        <f t="shared" si="5"/>
        <v/>
      </c>
      <c r="K10" s="39">
        <f t="shared" si="6"/>
        <v>0</v>
      </c>
      <c r="L10" s="38">
        <f t="shared" si="7"/>
        <v>0</v>
      </c>
      <c r="M10" s="23" t="str">
        <f t="shared" si="8"/>
        <v/>
      </c>
      <c r="N10" s="39">
        <f t="shared" si="9"/>
        <v>0</v>
      </c>
      <c r="O10" s="38">
        <f t="shared" si="10"/>
        <v>0</v>
      </c>
      <c r="P10" s="23" t="str">
        <f t="shared" si="11"/>
        <v/>
      </c>
      <c r="Q10" s="39">
        <f t="shared" si="12"/>
        <v>0</v>
      </c>
      <c r="R10" s="38">
        <f t="shared" si="13"/>
        <v>0</v>
      </c>
      <c r="S10" s="21">
        <f t="shared" si="14"/>
        <v>1</v>
      </c>
      <c r="T10" s="21">
        <f>VLOOKUP(C10,'Division 1'!$B$3:$C$102,2,FALSE)</f>
        <v>1</v>
      </c>
      <c r="U10" s="21" t="e">
        <f>VLOOKUP(C10,'Division 2'!$B$3:$C$99,2,FALSE)</f>
        <v>#N/A</v>
      </c>
      <c r="V10" s="21" t="str">
        <f>IF(ISNUMBER(B10),IF(S10=1,VLOOKUP(C10,'Division 1'!$B$3:$D$102,3,FALSE),VLOOKUP(C10,'Division 2'!$B$3:$D$99,3,FALSE)),0)</f>
        <v>M</v>
      </c>
      <c r="W10" t="str">
        <f t="shared" si="15"/>
        <v>John Haycock</v>
      </c>
    </row>
    <row r="11" spans="1:23" x14ac:dyDescent="0.25">
      <c r="B11" s="37">
        <v>44220</v>
      </c>
      <c r="C11" t="s">
        <v>4</v>
      </c>
      <c r="D11" t="str">
        <f t="shared" si="0"/>
        <v>Marie Walker</v>
      </c>
      <c r="E11" s="22">
        <v>7.662037037037038E-2</v>
      </c>
      <c r="F11" s="21">
        <f t="shared" si="1"/>
        <v>9</v>
      </c>
      <c r="G11" s="23">
        <f t="shared" si="2"/>
        <v>7.662037037037038E-2</v>
      </c>
      <c r="H11" s="39">
        <f t="shared" si="3"/>
        <v>2</v>
      </c>
      <c r="I11" s="38">
        <f t="shared" si="4"/>
        <v>9</v>
      </c>
      <c r="J11" s="23" t="str">
        <f t="shared" si="5"/>
        <v/>
      </c>
      <c r="K11" s="39">
        <f t="shared" si="6"/>
        <v>0</v>
      </c>
      <c r="L11" s="38">
        <f t="shared" si="7"/>
        <v>0</v>
      </c>
      <c r="M11" s="23" t="str">
        <f t="shared" si="8"/>
        <v/>
      </c>
      <c r="N11" s="39">
        <f t="shared" si="9"/>
        <v>0</v>
      </c>
      <c r="O11" s="38">
        <f t="shared" si="10"/>
        <v>0</v>
      </c>
      <c r="P11" s="23" t="str">
        <f t="shared" si="11"/>
        <v/>
      </c>
      <c r="Q11" s="39">
        <f t="shared" si="12"/>
        <v>0</v>
      </c>
      <c r="R11" s="38">
        <f t="shared" si="13"/>
        <v>0</v>
      </c>
      <c r="S11" s="21">
        <f t="shared" si="14"/>
        <v>1</v>
      </c>
      <c r="T11" s="21">
        <f>VLOOKUP(C11,'Division 1'!$B$3:$C$102,2,FALSE)</f>
        <v>1</v>
      </c>
      <c r="U11" s="21" t="e">
        <f>VLOOKUP(C11,'Division 2'!$B$3:$C$99,2,FALSE)</f>
        <v>#N/A</v>
      </c>
      <c r="V11" s="21" t="str">
        <f>IF(ISNUMBER(B11),IF(S11=1,VLOOKUP(C11,'Division 1'!$B$3:$D$102,3,FALSE),VLOOKUP(C11,'Division 2'!$B$3:$D$99,3,FALSE)),0)</f>
        <v>F</v>
      </c>
      <c r="W11" t="str">
        <f t="shared" si="15"/>
        <v>Marie Walker</v>
      </c>
    </row>
    <row r="12" spans="1:23" x14ac:dyDescent="0.25">
      <c r="B12" s="37">
        <v>44220</v>
      </c>
      <c r="C12" t="s">
        <v>56</v>
      </c>
      <c r="D12" t="str">
        <f t="shared" si="0"/>
        <v>Christine Hearmon</v>
      </c>
      <c r="E12" s="22">
        <v>7.662037037037038E-2</v>
      </c>
      <c r="F12" s="21">
        <f t="shared" si="1"/>
        <v>10</v>
      </c>
      <c r="G12" s="23" t="str">
        <f t="shared" si="2"/>
        <v/>
      </c>
      <c r="H12" s="39">
        <f t="shared" si="3"/>
        <v>0</v>
      </c>
      <c r="I12" s="38">
        <f t="shared" si="4"/>
        <v>0</v>
      </c>
      <c r="J12" s="23">
        <f t="shared" si="5"/>
        <v>7.662037037037038E-2</v>
      </c>
      <c r="K12" s="39">
        <f t="shared" si="6"/>
        <v>1</v>
      </c>
      <c r="L12" s="38">
        <f t="shared" si="7"/>
        <v>10</v>
      </c>
      <c r="M12" s="23" t="str">
        <f t="shared" si="8"/>
        <v/>
      </c>
      <c r="N12" s="39">
        <f t="shared" si="9"/>
        <v>0</v>
      </c>
      <c r="O12" s="38">
        <f t="shared" si="10"/>
        <v>0</v>
      </c>
      <c r="P12" s="23" t="str">
        <f t="shared" si="11"/>
        <v/>
      </c>
      <c r="Q12" s="39">
        <f t="shared" si="12"/>
        <v>0</v>
      </c>
      <c r="R12" s="38">
        <f t="shared" si="13"/>
        <v>0</v>
      </c>
      <c r="S12" s="21">
        <f t="shared" si="14"/>
        <v>2</v>
      </c>
      <c r="T12" s="21" t="e">
        <f>VLOOKUP(C12,'Division 1'!$B$3:$C$102,2,FALSE)</f>
        <v>#N/A</v>
      </c>
      <c r="U12" s="21">
        <f>VLOOKUP(C12,'Division 2'!$B$3:$C$99,2,FALSE)</f>
        <v>2</v>
      </c>
      <c r="V12" s="21" t="str">
        <f>IF(ISNUMBER(B12),IF(S12=1,VLOOKUP(C12,'Division 1'!$B$3:$D$102,3,FALSE),VLOOKUP(C12,'Division 2'!$B$3:$D$99,3,FALSE)),0)</f>
        <v>F</v>
      </c>
      <c r="W12" t="str">
        <f t="shared" si="15"/>
        <v>Christine Hearmon</v>
      </c>
    </row>
    <row r="13" spans="1:23" x14ac:dyDescent="0.25">
      <c r="B13" s="37">
        <v>44227</v>
      </c>
      <c r="C13" t="s">
        <v>18</v>
      </c>
      <c r="D13" t="str">
        <f t="shared" si="0"/>
        <v>Pete King</v>
      </c>
      <c r="E13" s="22">
        <v>7.6527777777777778E-2</v>
      </c>
      <c r="F13" s="21">
        <f t="shared" si="1"/>
        <v>3</v>
      </c>
      <c r="G13" s="23" t="str">
        <f t="shared" si="2"/>
        <v/>
      </c>
      <c r="H13" s="39">
        <f t="shared" si="3"/>
        <v>0</v>
      </c>
      <c r="I13" s="38">
        <f t="shared" si="4"/>
        <v>0</v>
      </c>
      <c r="J13" s="23" t="str">
        <f t="shared" si="5"/>
        <v/>
      </c>
      <c r="K13" s="39">
        <f t="shared" si="6"/>
        <v>0</v>
      </c>
      <c r="L13" s="38">
        <f t="shared" si="7"/>
        <v>0</v>
      </c>
      <c r="M13" s="23">
        <f t="shared" si="8"/>
        <v>7.6527777777777778E-2</v>
      </c>
      <c r="N13" s="39">
        <f t="shared" si="9"/>
        <v>8</v>
      </c>
      <c r="O13" s="38">
        <f t="shared" si="10"/>
        <v>3</v>
      </c>
      <c r="P13" s="23" t="str">
        <f t="shared" si="11"/>
        <v/>
      </c>
      <c r="Q13" s="39">
        <f t="shared" si="12"/>
        <v>0</v>
      </c>
      <c r="R13" s="38">
        <f t="shared" si="13"/>
        <v>0</v>
      </c>
      <c r="S13" s="21">
        <f t="shared" si="14"/>
        <v>1</v>
      </c>
      <c r="T13" s="21">
        <f>VLOOKUP(C13,'Division 1'!$B$3:$C$102,2,FALSE)</f>
        <v>1</v>
      </c>
      <c r="U13" s="21" t="e">
        <f>VLOOKUP(C13,'Division 2'!$B$3:$C$99,2,FALSE)</f>
        <v>#N/A</v>
      </c>
      <c r="V13" s="21" t="str">
        <f>IF(ISNUMBER(B13),IF(S13=1,VLOOKUP(C13,'Division 1'!$B$3:$D$102,3,FALSE),VLOOKUP(C13,'Division 2'!$B$3:$D$99,3,FALSE)),0)</f>
        <v>M</v>
      </c>
      <c r="W13" t="str">
        <f t="shared" si="15"/>
        <v>Pete King</v>
      </c>
    </row>
    <row r="14" spans="1:23" x14ac:dyDescent="0.25">
      <c r="B14" s="37">
        <v>44227</v>
      </c>
      <c r="C14" t="s">
        <v>28</v>
      </c>
      <c r="D14" t="str">
        <f t="shared" si="0"/>
        <v>John Haycock</v>
      </c>
      <c r="E14" s="22">
        <v>6.2766203703703713E-2</v>
      </c>
      <c r="F14" s="21">
        <f t="shared" si="1"/>
        <v>7</v>
      </c>
      <c r="G14" s="23" t="str">
        <f t="shared" si="2"/>
        <v/>
      </c>
      <c r="H14" s="39">
        <f t="shared" si="3"/>
        <v>0</v>
      </c>
      <c r="I14" s="38">
        <f t="shared" si="4"/>
        <v>0</v>
      </c>
      <c r="J14" s="23" t="str">
        <f t="shared" si="5"/>
        <v/>
      </c>
      <c r="K14" s="39">
        <f t="shared" si="6"/>
        <v>0</v>
      </c>
      <c r="L14" s="38">
        <f t="shared" si="7"/>
        <v>0</v>
      </c>
      <c r="M14" s="23">
        <f t="shared" si="8"/>
        <v>6.2766203703703713E-2</v>
      </c>
      <c r="N14" s="39">
        <f t="shared" si="9"/>
        <v>4</v>
      </c>
      <c r="O14" s="38">
        <f t="shared" si="10"/>
        <v>7</v>
      </c>
      <c r="P14" s="23" t="str">
        <f t="shared" si="11"/>
        <v/>
      </c>
      <c r="Q14" s="39">
        <f t="shared" si="12"/>
        <v>0</v>
      </c>
      <c r="R14" s="38">
        <f t="shared" si="13"/>
        <v>0</v>
      </c>
      <c r="S14" s="21">
        <f t="shared" si="14"/>
        <v>1</v>
      </c>
      <c r="T14" s="21">
        <f>VLOOKUP(C14,'Division 1'!$B$3:$C$102,2,FALSE)</f>
        <v>1</v>
      </c>
      <c r="U14" s="21" t="e">
        <f>VLOOKUP(C14,'Division 2'!$B$3:$C$99,2,FALSE)</f>
        <v>#N/A</v>
      </c>
      <c r="V14" s="21" t="str">
        <f>IF(ISNUMBER(B14),IF(S14=1,VLOOKUP(C14,'Division 1'!$B$3:$D$102,3,FALSE),VLOOKUP(C14,'Division 2'!$B$3:$D$99,3,FALSE)),0)</f>
        <v>M</v>
      </c>
      <c r="W14" t="str">
        <f t="shared" si="15"/>
        <v>John Haycock</v>
      </c>
    </row>
    <row r="15" spans="1:23" x14ac:dyDescent="0.25">
      <c r="B15" s="37">
        <v>44227</v>
      </c>
      <c r="C15" t="s">
        <v>58</v>
      </c>
      <c r="D15" t="str">
        <f t="shared" si="0"/>
        <v>Mark Chapman</v>
      </c>
      <c r="E15" s="22">
        <v>7.7650462962962963E-2</v>
      </c>
      <c r="F15" s="21">
        <f t="shared" si="1"/>
        <v>10</v>
      </c>
      <c r="G15" s="23" t="str">
        <f t="shared" si="2"/>
        <v/>
      </c>
      <c r="H15" s="39">
        <f t="shared" si="3"/>
        <v>0</v>
      </c>
      <c r="I15" s="38">
        <f t="shared" si="4"/>
        <v>0</v>
      </c>
      <c r="J15" s="23" t="str">
        <f t="shared" si="5"/>
        <v/>
      </c>
      <c r="K15" s="39">
        <f t="shared" si="6"/>
        <v>0</v>
      </c>
      <c r="L15" s="38">
        <f t="shared" si="7"/>
        <v>0</v>
      </c>
      <c r="M15" s="23" t="str">
        <f t="shared" si="8"/>
        <v/>
      </c>
      <c r="N15" s="39">
        <f t="shared" si="9"/>
        <v>0</v>
      </c>
      <c r="O15" s="38">
        <f t="shared" si="10"/>
        <v>0</v>
      </c>
      <c r="P15" s="23">
        <f t="shared" si="11"/>
        <v>7.7650462962962963E-2</v>
      </c>
      <c r="Q15" s="39">
        <f t="shared" si="12"/>
        <v>1</v>
      </c>
      <c r="R15" s="38">
        <f t="shared" si="13"/>
        <v>10</v>
      </c>
      <c r="S15" s="21">
        <f t="shared" si="14"/>
        <v>2</v>
      </c>
      <c r="T15" s="21" t="e">
        <f>VLOOKUP(C15,'Division 1'!$B$3:$C$102,2,FALSE)</f>
        <v>#N/A</v>
      </c>
      <c r="U15" s="21">
        <f>VLOOKUP(C15,'Division 2'!$B$3:$C$99,2,FALSE)</f>
        <v>2</v>
      </c>
      <c r="V15" s="21" t="str">
        <f>IF(ISNUMBER(B15),IF(S15=1,VLOOKUP(C15,'Division 1'!$B$3:$D$102,3,FALSE),VLOOKUP(C15,'Division 2'!$B$3:$D$99,3,FALSE)),0)</f>
        <v>M</v>
      </c>
      <c r="W15" t="str">
        <f t="shared" si="15"/>
        <v>Mark Chapman</v>
      </c>
    </row>
    <row r="16" spans="1:23" x14ac:dyDescent="0.25">
      <c r="B16" s="37">
        <v>44220</v>
      </c>
      <c r="C16" t="s">
        <v>27</v>
      </c>
      <c r="D16" t="str">
        <f t="shared" si="0"/>
        <v>Mil Walton</v>
      </c>
      <c r="E16" s="22">
        <v>5.2164351851851858E-2</v>
      </c>
      <c r="F16" s="21">
        <f t="shared" si="1"/>
        <v>10</v>
      </c>
      <c r="G16" s="23" t="str">
        <f t="shared" si="2"/>
        <v/>
      </c>
      <c r="H16" s="39">
        <f t="shared" si="3"/>
        <v>0</v>
      </c>
      <c r="I16" s="38">
        <f t="shared" si="4"/>
        <v>0</v>
      </c>
      <c r="J16" s="23" t="str">
        <f t="shared" si="5"/>
        <v/>
      </c>
      <c r="K16" s="39">
        <f t="shared" si="6"/>
        <v>0</v>
      </c>
      <c r="L16" s="38">
        <f t="shared" si="7"/>
        <v>0</v>
      </c>
      <c r="M16" s="23">
        <f t="shared" si="8"/>
        <v>5.2164351851851858E-2</v>
      </c>
      <c r="N16" s="39">
        <f t="shared" si="9"/>
        <v>1</v>
      </c>
      <c r="O16" s="38">
        <f t="shared" si="10"/>
        <v>10</v>
      </c>
      <c r="P16" s="23" t="str">
        <f t="shared" si="11"/>
        <v/>
      </c>
      <c r="Q16" s="39">
        <f t="shared" si="12"/>
        <v>0</v>
      </c>
      <c r="R16" s="38">
        <f t="shared" si="13"/>
        <v>0</v>
      </c>
      <c r="S16" s="21">
        <f t="shared" si="14"/>
        <v>1</v>
      </c>
      <c r="T16" s="21">
        <f>VLOOKUP(C16,'Division 1'!$B$3:$C$102,2,FALSE)</f>
        <v>1</v>
      </c>
      <c r="U16" s="21" t="e">
        <f>VLOOKUP(C16,'Division 2'!$B$3:$C$99,2,FALSE)</f>
        <v>#N/A</v>
      </c>
      <c r="V16" s="21" t="str">
        <f>IF(ISNUMBER(B16),IF(S16=1,VLOOKUP(C16,'Division 1'!$B$3:$D$102,3,FALSE),VLOOKUP(C16,'Division 2'!$B$3:$D$99,3,FALSE)),0)</f>
        <v>M</v>
      </c>
      <c r="W16" t="str">
        <f t="shared" si="15"/>
        <v>Mil Walton</v>
      </c>
    </row>
    <row r="17" spans="2:23" x14ac:dyDescent="0.25">
      <c r="B17" s="37">
        <v>44227</v>
      </c>
      <c r="C17" t="s">
        <v>3</v>
      </c>
      <c r="D17" t="str">
        <f t="shared" si="0"/>
        <v>Mark Raine</v>
      </c>
      <c r="E17" s="22">
        <v>5.2951388888888888E-2</v>
      </c>
      <c r="F17" s="21">
        <f t="shared" si="1"/>
        <v>8</v>
      </c>
      <c r="G17" s="23" t="str">
        <f t="shared" si="2"/>
        <v/>
      </c>
      <c r="H17" s="39">
        <f t="shared" si="3"/>
        <v>0</v>
      </c>
      <c r="I17" s="38">
        <f t="shared" si="4"/>
        <v>0</v>
      </c>
      <c r="J17" s="23" t="str">
        <f t="shared" si="5"/>
        <v/>
      </c>
      <c r="K17" s="39">
        <f t="shared" si="6"/>
        <v>0</v>
      </c>
      <c r="L17" s="38">
        <f t="shared" si="7"/>
        <v>0</v>
      </c>
      <c r="M17" s="23">
        <f t="shared" si="8"/>
        <v>5.2951388888888888E-2</v>
      </c>
      <c r="N17" s="39">
        <f t="shared" si="9"/>
        <v>3</v>
      </c>
      <c r="O17" s="38">
        <f t="shared" si="10"/>
        <v>8</v>
      </c>
      <c r="P17" s="23" t="str">
        <f t="shared" si="11"/>
        <v/>
      </c>
      <c r="Q17" s="39">
        <f t="shared" si="12"/>
        <v>0</v>
      </c>
      <c r="R17" s="38">
        <f t="shared" si="13"/>
        <v>0</v>
      </c>
      <c r="S17" s="21">
        <f t="shared" si="14"/>
        <v>1</v>
      </c>
      <c r="T17" s="21">
        <f>VLOOKUP(C17,'Division 1'!$B$3:$C$102,2,FALSE)</f>
        <v>1</v>
      </c>
      <c r="U17" s="21" t="e">
        <f>VLOOKUP(C17,'Division 2'!$B$3:$C$99,2,FALSE)</f>
        <v>#N/A</v>
      </c>
      <c r="V17" s="21" t="str">
        <f>IF(ISNUMBER(B17),IF(S17=1,VLOOKUP(C17,'Division 1'!$B$3:$D$102,3,FALSE),VLOOKUP(C17,'Division 2'!$B$3:$D$99,3,FALSE)),0)</f>
        <v>M</v>
      </c>
      <c r="W17" t="str">
        <f t="shared" si="15"/>
        <v>Mark Raine</v>
      </c>
    </row>
    <row r="18" spans="2:23" x14ac:dyDescent="0.25">
      <c r="B18" s="37">
        <v>44220</v>
      </c>
      <c r="C18" t="s">
        <v>5</v>
      </c>
      <c r="D18" t="str">
        <f t="shared" si="0"/>
        <v>David Walker</v>
      </c>
      <c r="E18" s="22">
        <v>5.28587962962963E-2</v>
      </c>
      <c r="F18" s="21">
        <f t="shared" si="1"/>
        <v>9</v>
      </c>
      <c r="G18" s="23" t="str">
        <f t="shared" si="2"/>
        <v/>
      </c>
      <c r="H18" s="39">
        <f t="shared" si="3"/>
        <v>0</v>
      </c>
      <c r="I18" s="38">
        <f t="shared" si="4"/>
        <v>0</v>
      </c>
      <c r="J18" s="23" t="str">
        <f t="shared" si="5"/>
        <v/>
      </c>
      <c r="K18" s="39">
        <f t="shared" si="6"/>
        <v>0</v>
      </c>
      <c r="L18" s="38">
        <f t="shared" si="7"/>
        <v>0</v>
      </c>
      <c r="M18" s="23">
        <f t="shared" si="8"/>
        <v>5.28587962962963E-2</v>
      </c>
      <c r="N18" s="39">
        <f t="shared" si="9"/>
        <v>2</v>
      </c>
      <c r="O18" s="38">
        <f t="shared" si="10"/>
        <v>9</v>
      </c>
      <c r="P18" s="23" t="str">
        <f t="shared" si="11"/>
        <v/>
      </c>
      <c r="Q18" s="39">
        <f t="shared" si="12"/>
        <v>0</v>
      </c>
      <c r="R18" s="38">
        <f t="shared" si="13"/>
        <v>0</v>
      </c>
      <c r="S18" s="21">
        <f t="shared" si="14"/>
        <v>1</v>
      </c>
      <c r="T18" s="21">
        <f>VLOOKUP(C18,'Division 1'!$B$3:$C$102,2,FALSE)</f>
        <v>1</v>
      </c>
      <c r="U18" s="21" t="e">
        <f>VLOOKUP(C18,'Division 2'!$B$3:$C$99,2,FALSE)</f>
        <v>#N/A</v>
      </c>
      <c r="V18" s="21" t="str">
        <f>IF(ISNUMBER(B18),IF(S18=1,VLOOKUP(C18,'Division 1'!$B$3:$D$102,3,FALSE),VLOOKUP(C18,'Division 2'!$B$3:$D$99,3,FALSE)),0)</f>
        <v>M</v>
      </c>
      <c r="W18" t="str">
        <f t="shared" si="15"/>
        <v>David Walker</v>
      </c>
    </row>
    <row r="19" spans="2:23" x14ac:dyDescent="0.25">
      <c r="B19" s="37"/>
      <c r="D19">
        <f t="shared" si="0"/>
        <v>0</v>
      </c>
      <c r="E19" s="22"/>
      <c r="F19" s="21">
        <f t="shared" si="1"/>
        <v>0</v>
      </c>
      <c r="G19" s="23" t="str">
        <f t="shared" si="2"/>
        <v/>
      </c>
      <c r="H19" s="39">
        <f t="shared" si="3"/>
        <v>0</v>
      </c>
      <c r="I19" s="38">
        <f t="shared" si="4"/>
        <v>0</v>
      </c>
      <c r="J19" s="23" t="str">
        <f t="shared" si="5"/>
        <v/>
      </c>
      <c r="K19" s="39">
        <f t="shared" si="6"/>
        <v>0</v>
      </c>
      <c r="L19" s="38">
        <f t="shared" si="7"/>
        <v>0</v>
      </c>
      <c r="M19" s="23" t="str">
        <f t="shared" si="8"/>
        <v/>
      </c>
      <c r="N19" s="39">
        <f t="shared" si="9"/>
        <v>0</v>
      </c>
      <c r="O19" s="38">
        <f t="shared" si="10"/>
        <v>0</v>
      </c>
      <c r="P19" s="23" t="str">
        <f t="shared" si="11"/>
        <v/>
      </c>
      <c r="Q19" s="39">
        <f t="shared" si="12"/>
        <v>0</v>
      </c>
      <c r="R19" s="38">
        <f t="shared" si="13"/>
        <v>0</v>
      </c>
      <c r="S19" s="21">
        <f t="shared" si="14"/>
        <v>0</v>
      </c>
      <c r="T19" s="21" t="e">
        <f>VLOOKUP(C19,'Division 1'!$B$3:$C$102,2,FALSE)</f>
        <v>#N/A</v>
      </c>
      <c r="U19" s="21" t="e">
        <f>VLOOKUP(C19,'Division 2'!$B$3:$C$99,2,FALSE)</f>
        <v>#N/A</v>
      </c>
      <c r="V19" s="21">
        <f>IF(ISNUMBER(B19),IF(S19=1,VLOOKUP(C19,'Division 1'!$B$3:$D$102,3,FALSE),VLOOKUP(C19,'Division 2'!$B$3:$D$99,3,FALSE)),0)</f>
        <v>0</v>
      </c>
      <c r="W19">
        <f t="shared" si="15"/>
        <v>0</v>
      </c>
    </row>
    <row r="20" spans="2:23" x14ac:dyDescent="0.25">
      <c r="B20" s="37"/>
      <c r="D20">
        <f t="shared" si="0"/>
        <v>0</v>
      </c>
      <c r="E20" s="22"/>
      <c r="F20" s="21">
        <f t="shared" si="1"/>
        <v>0</v>
      </c>
      <c r="G20" s="23" t="str">
        <f t="shared" si="2"/>
        <v/>
      </c>
      <c r="H20" s="39">
        <f t="shared" si="3"/>
        <v>0</v>
      </c>
      <c r="I20" s="38">
        <f t="shared" si="4"/>
        <v>0</v>
      </c>
      <c r="J20" s="23" t="str">
        <f t="shared" si="5"/>
        <v/>
      </c>
      <c r="K20" s="39">
        <f t="shared" si="6"/>
        <v>0</v>
      </c>
      <c r="L20" s="38">
        <f t="shared" si="7"/>
        <v>0</v>
      </c>
      <c r="M20" s="23" t="str">
        <f t="shared" si="8"/>
        <v/>
      </c>
      <c r="N20" s="39">
        <f t="shared" si="9"/>
        <v>0</v>
      </c>
      <c r="O20" s="38">
        <f t="shared" si="10"/>
        <v>0</v>
      </c>
      <c r="P20" s="23" t="str">
        <f t="shared" si="11"/>
        <v/>
      </c>
      <c r="Q20" s="39">
        <f t="shared" si="12"/>
        <v>0</v>
      </c>
      <c r="R20" s="38">
        <f t="shared" si="13"/>
        <v>0</v>
      </c>
      <c r="S20" s="21">
        <f t="shared" si="14"/>
        <v>0</v>
      </c>
      <c r="T20" s="21" t="e">
        <f>VLOOKUP(C20,'Division 1'!$B$3:$C$102,2,FALSE)</f>
        <v>#N/A</v>
      </c>
      <c r="U20" s="21" t="e">
        <f>VLOOKUP(C20,'Division 2'!$B$3:$C$99,2,FALSE)</f>
        <v>#N/A</v>
      </c>
      <c r="V20" s="21">
        <f>IF(ISNUMBER(B20),IF(S20=1,VLOOKUP(C20,'Division 1'!$B$3:$D$102,3,FALSE),VLOOKUP(C20,'Division 2'!$B$3:$D$99,3,FALSE)),0)</f>
        <v>0</v>
      </c>
      <c r="W20">
        <f t="shared" si="15"/>
        <v>0</v>
      </c>
    </row>
    <row r="21" spans="2:23" x14ac:dyDescent="0.25">
      <c r="B21" s="37"/>
      <c r="D21">
        <f t="shared" si="0"/>
        <v>0</v>
      </c>
      <c r="E21" s="22"/>
      <c r="F21" s="21">
        <f t="shared" si="1"/>
        <v>0</v>
      </c>
      <c r="G21" s="23" t="str">
        <f t="shared" si="2"/>
        <v/>
      </c>
      <c r="H21" s="39">
        <f t="shared" si="3"/>
        <v>0</v>
      </c>
      <c r="I21" s="38">
        <f t="shared" si="4"/>
        <v>0</v>
      </c>
      <c r="J21" s="23" t="str">
        <f t="shared" si="5"/>
        <v/>
      </c>
      <c r="K21" s="39">
        <f t="shared" si="6"/>
        <v>0</v>
      </c>
      <c r="L21" s="38">
        <f t="shared" si="7"/>
        <v>0</v>
      </c>
      <c r="M21" s="23" t="str">
        <f t="shared" si="8"/>
        <v/>
      </c>
      <c r="N21" s="39">
        <f t="shared" si="9"/>
        <v>0</v>
      </c>
      <c r="O21" s="38">
        <f t="shared" si="10"/>
        <v>0</v>
      </c>
      <c r="P21" s="23" t="str">
        <f t="shared" si="11"/>
        <v/>
      </c>
      <c r="Q21" s="39">
        <f t="shared" si="12"/>
        <v>0</v>
      </c>
      <c r="R21" s="38">
        <f t="shared" si="13"/>
        <v>0</v>
      </c>
      <c r="S21" s="21">
        <f t="shared" si="14"/>
        <v>0</v>
      </c>
      <c r="T21" s="21" t="e">
        <f>VLOOKUP(C21,'Division 1'!$B$3:$C$102,2,FALSE)</f>
        <v>#N/A</v>
      </c>
      <c r="U21" s="21" t="e">
        <f>VLOOKUP(C21,'Division 2'!$B$3:$C$99,2,FALSE)</f>
        <v>#N/A</v>
      </c>
      <c r="V21" s="21">
        <f>IF(ISNUMBER(B21),IF(S21=1,VLOOKUP(C21,'Division 1'!$B$3:$D$102,3,FALSE),VLOOKUP(C21,'Division 2'!$B$3:$D$99,3,FALSE)),0)</f>
        <v>0</v>
      </c>
      <c r="W21">
        <f t="shared" si="15"/>
        <v>0</v>
      </c>
    </row>
    <row r="22" spans="2:23" x14ac:dyDescent="0.25">
      <c r="B22" s="37"/>
      <c r="D22">
        <f t="shared" si="0"/>
        <v>0</v>
      </c>
      <c r="E22" s="22"/>
      <c r="F22" s="21">
        <f t="shared" si="1"/>
        <v>0</v>
      </c>
      <c r="G22" s="23" t="str">
        <f t="shared" si="2"/>
        <v/>
      </c>
      <c r="H22" s="39">
        <f t="shared" si="3"/>
        <v>0</v>
      </c>
      <c r="I22" s="38">
        <f t="shared" si="4"/>
        <v>0</v>
      </c>
      <c r="J22" s="23" t="str">
        <f t="shared" si="5"/>
        <v/>
      </c>
      <c r="K22" s="39">
        <f t="shared" si="6"/>
        <v>0</v>
      </c>
      <c r="L22" s="38">
        <f t="shared" si="7"/>
        <v>0</v>
      </c>
      <c r="M22" s="23" t="str">
        <f t="shared" si="8"/>
        <v/>
      </c>
      <c r="N22" s="39">
        <f t="shared" si="9"/>
        <v>0</v>
      </c>
      <c r="O22" s="38">
        <f t="shared" si="10"/>
        <v>0</v>
      </c>
      <c r="P22" s="23" t="str">
        <f t="shared" si="11"/>
        <v/>
      </c>
      <c r="Q22" s="39">
        <f t="shared" si="12"/>
        <v>0</v>
      </c>
      <c r="R22" s="38">
        <f t="shared" si="13"/>
        <v>0</v>
      </c>
      <c r="S22" s="21">
        <f t="shared" si="14"/>
        <v>0</v>
      </c>
      <c r="T22" s="21" t="e">
        <f>VLOOKUP(C22,'Division 1'!$B$3:$C$102,2,FALSE)</f>
        <v>#N/A</v>
      </c>
      <c r="U22" s="21" t="e">
        <f>VLOOKUP(C22,'Division 2'!$B$3:$C$99,2,FALSE)</f>
        <v>#N/A</v>
      </c>
      <c r="V22" s="21">
        <f>IF(ISNUMBER(B22),IF(S22=1,VLOOKUP(C22,'Division 1'!$B$3:$D$102,3,FALSE),VLOOKUP(C22,'Division 2'!$B$3:$D$99,3,FALSE)),0)</f>
        <v>0</v>
      </c>
      <c r="W22">
        <f t="shared" si="15"/>
        <v>0</v>
      </c>
    </row>
    <row r="23" spans="2:23" x14ac:dyDescent="0.25">
      <c r="B23" s="37"/>
      <c r="D23">
        <f t="shared" si="0"/>
        <v>0</v>
      </c>
      <c r="E23" s="22"/>
      <c r="F23" s="21">
        <f t="shared" si="1"/>
        <v>0</v>
      </c>
      <c r="G23" s="23" t="str">
        <f t="shared" si="2"/>
        <v/>
      </c>
      <c r="H23" s="39">
        <f t="shared" si="3"/>
        <v>0</v>
      </c>
      <c r="I23" s="38">
        <f t="shared" si="4"/>
        <v>0</v>
      </c>
      <c r="J23" s="23" t="str">
        <f t="shared" si="5"/>
        <v/>
      </c>
      <c r="K23" s="39">
        <f t="shared" si="6"/>
        <v>0</v>
      </c>
      <c r="L23" s="38">
        <f t="shared" si="7"/>
        <v>0</v>
      </c>
      <c r="M23" s="23" t="str">
        <f t="shared" si="8"/>
        <v/>
      </c>
      <c r="N23" s="39">
        <f t="shared" si="9"/>
        <v>0</v>
      </c>
      <c r="O23" s="38">
        <f t="shared" si="10"/>
        <v>0</v>
      </c>
      <c r="P23" s="23" t="str">
        <f t="shared" si="11"/>
        <v/>
      </c>
      <c r="Q23" s="39">
        <f t="shared" si="12"/>
        <v>0</v>
      </c>
      <c r="R23" s="38">
        <f t="shared" si="13"/>
        <v>0</v>
      </c>
      <c r="S23" s="21">
        <f t="shared" si="14"/>
        <v>0</v>
      </c>
      <c r="T23" s="21" t="e">
        <f>VLOOKUP(C23,'Division 1'!$B$3:$C$102,2,FALSE)</f>
        <v>#N/A</v>
      </c>
      <c r="U23" s="21" t="e">
        <f>VLOOKUP(C23,'Division 2'!$B$3:$C$99,2,FALSE)</f>
        <v>#N/A</v>
      </c>
      <c r="V23" s="21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21">
        <f t="shared" si="1"/>
        <v>0</v>
      </c>
      <c r="G24" s="23" t="str">
        <f t="shared" si="2"/>
        <v/>
      </c>
      <c r="H24" s="39">
        <f t="shared" si="3"/>
        <v>0</v>
      </c>
      <c r="I24" s="38">
        <f t="shared" si="4"/>
        <v>0</v>
      </c>
      <c r="J24" s="23" t="str">
        <f t="shared" si="5"/>
        <v/>
      </c>
      <c r="K24" s="39">
        <f t="shared" si="6"/>
        <v>0</v>
      </c>
      <c r="L24" s="38">
        <f t="shared" si="7"/>
        <v>0</v>
      </c>
      <c r="M24" s="23" t="str">
        <f t="shared" si="8"/>
        <v/>
      </c>
      <c r="N24" s="39">
        <f t="shared" si="9"/>
        <v>0</v>
      </c>
      <c r="O24" s="38">
        <f t="shared" si="10"/>
        <v>0</v>
      </c>
      <c r="P24" s="23" t="str">
        <f t="shared" si="11"/>
        <v/>
      </c>
      <c r="Q24" s="39">
        <f t="shared" si="12"/>
        <v>0</v>
      </c>
      <c r="R24" s="38">
        <f t="shared" si="13"/>
        <v>0</v>
      </c>
      <c r="S24" s="21">
        <f t="shared" si="14"/>
        <v>0</v>
      </c>
      <c r="T24" s="21" t="e">
        <f>VLOOKUP(C24,'Division 1'!$B$3:$C$102,2,FALSE)</f>
        <v>#N/A</v>
      </c>
      <c r="U24" s="21" t="e">
        <f>VLOOKUP(C24,'Division 2'!$B$3:$C$99,2,FALSE)</f>
        <v>#N/A</v>
      </c>
      <c r="V24" s="21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21">
        <f t="shared" si="1"/>
        <v>0</v>
      </c>
      <c r="G25" s="23" t="str">
        <f t="shared" si="2"/>
        <v/>
      </c>
      <c r="H25" s="39">
        <f t="shared" si="3"/>
        <v>0</v>
      </c>
      <c r="I25" s="38">
        <f t="shared" si="4"/>
        <v>0</v>
      </c>
      <c r="J25" s="23" t="str">
        <f t="shared" si="5"/>
        <v/>
      </c>
      <c r="K25" s="39">
        <f t="shared" si="6"/>
        <v>0</v>
      </c>
      <c r="L25" s="38">
        <f t="shared" si="7"/>
        <v>0</v>
      </c>
      <c r="M25" s="23" t="str">
        <f t="shared" si="8"/>
        <v/>
      </c>
      <c r="N25" s="39">
        <f t="shared" si="9"/>
        <v>0</v>
      </c>
      <c r="O25" s="38">
        <f t="shared" si="10"/>
        <v>0</v>
      </c>
      <c r="P25" s="23" t="str">
        <f t="shared" si="11"/>
        <v/>
      </c>
      <c r="Q25" s="39">
        <f t="shared" si="12"/>
        <v>0</v>
      </c>
      <c r="R25" s="38">
        <f t="shared" si="13"/>
        <v>0</v>
      </c>
      <c r="S25" s="21">
        <f t="shared" si="14"/>
        <v>0</v>
      </c>
      <c r="T25" s="21" t="e">
        <f>VLOOKUP(C25,'Division 1'!$B$3:$C$102,2,FALSE)</f>
        <v>#N/A</v>
      </c>
      <c r="U25" s="21" t="e">
        <f>VLOOKUP(C25,'Division 2'!$B$3:$C$99,2,FALSE)</f>
        <v>#N/A</v>
      </c>
      <c r="V25" s="21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2"/>
      <c r="F26" s="21">
        <f t="shared" si="1"/>
        <v>0</v>
      </c>
      <c r="G26" s="23" t="str">
        <f t="shared" si="2"/>
        <v/>
      </c>
      <c r="H26" s="39">
        <f t="shared" si="3"/>
        <v>0</v>
      </c>
      <c r="I26" s="38">
        <f t="shared" si="4"/>
        <v>0</v>
      </c>
      <c r="J26" s="23" t="str">
        <f t="shared" si="5"/>
        <v/>
      </c>
      <c r="K26" s="39">
        <f t="shared" si="6"/>
        <v>0</v>
      </c>
      <c r="L26" s="38">
        <f t="shared" si="7"/>
        <v>0</v>
      </c>
      <c r="M26" s="23" t="str">
        <f t="shared" si="8"/>
        <v/>
      </c>
      <c r="N26" s="39">
        <f t="shared" si="9"/>
        <v>0</v>
      </c>
      <c r="O26" s="38">
        <f t="shared" si="10"/>
        <v>0</v>
      </c>
      <c r="P26" s="23" t="str">
        <f t="shared" si="11"/>
        <v/>
      </c>
      <c r="Q26" s="39">
        <f t="shared" si="12"/>
        <v>0</v>
      </c>
      <c r="R26" s="38">
        <f t="shared" si="13"/>
        <v>0</v>
      </c>
      <c r="S26" s="21">
        <f t="shared" si="14"/>
        <v>0</v>
      </c>
      <c r="T26" s="21" t="e">
        <f>VLOOKUP(C26,'Division 1'!$B$3:$C$102,2,FALSE)</f>
        <v>#N/A</v>
      </c>
      <c r="U26" s="21" t="e">
        <f>VLOOKUP(C26,'Division 2'!$B$3:$C$99,2,FALSE)</f>
        <v>#N/A</v>
      </c>
      <c r="V26" s="21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21">
        <f t="shared" si="1"/>
        <v>0</v>
      </c>
      <c r="G27" s="23" t="str">
        <f t="shared" si="2"/>
        <v/>
      </c>
      <c r="H27" s="39">
        <f t="shared" si="3"/>
        <v>0</v>
      </c>
      <c r="I27" s="38">
        <f t="shared" si="4"/>
        <v>0</v>
      </c>
      <c r="J27" s="23" t="str">
        <f t="shared" si="5"/>
        <v/>
      </c>
      <c r="K27" s="39">
        <f t="shared" si="6"/>
        <v>0</v>
      </c>
      <c r="L27" s="38">
        <f t="shared" si="7"/>
        <v>0</v>
      </c>
      <c r="M27" s="23" t="str">
        <f t="shared" si="8"/>
        <v/>
      </c>
      <c r="N27" s="39">
        <f t="shared" si="9"/>
        <v>0</v>
      </c>
      <c r="O27" s="38">
        <f t="shared" si="10"/>
        <v>0</v>
      </c>
      <c r="P27" s="23" t="str">
        <f t="shared" si="11"/>
        <v/>
      </c>
      <c r="Q27" s="39">
        <f t="shared" si="12"/>
        <v>0</v>
      </c>
      <c r="R27" s="38">
        <f t="shared" si="13"/>
        <v>0</v>
      </c>
      <c r="S27" s="21">
        <f t="shared" si="14"/>
        <v>0</v>
      </c>
      <c r="T27" s="21" t="e">
        <f>VLOOKUP(C27,'Division 1'!$B$3:$C$102,2,FALSE)</f>
        <v>#N/A</v>
      </c>
      <c r="U27" s="21" t="e">
        <f>VLOOKUP(C27,'Division 2'!$B$3:$C$99,2,FALSE)</f>
        <v>#N/A</v>
      </c>
      <c r="V27" s="21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2"/>
      <c r="F28" s="21">
        <f t="shared" si="1"/>
        <v>0</v>
      </c>
      <c r="G28" s="23" t="str">
        <f t="shared" si="2"/>
        <v/>
      </c>
      <c r="H28" s="39">
        <f t="shared" si="3"/>
        <v>0</v>
      </c>
      <c r="I28" s="38">
        <f t="shared" si="4"/>
        <v>0</v>
      </c>
      <c r="J28" s="23" t="str">
        <f t="shared" si="5"/>
        <v/>
      </c>
      <c r="K28" s="39">
        <f t="shared" si="6"/>
        <v>0</v>
      </c>
      <c r="L28" s="38">
        <f t="shared" si="7"/>
        <v>0</v>
      </c>
      <c r="M28" s="23" t="str">
        <f t="shared" si="8"/>
        <v/>
      </c>
      <c r="N28" s="39">
        <f t="shared" si="9"/>
        <v>0</v>
      </c>
      <c r="O28" s="38">
        <f t="shared" si="10"/>
        <v>0</v>
      </c>
      <c r="P28" s="23" t="str">
        <f t="shared" si="11"/>
        <v/>
      </c>
      <c r="Q28" s="39">
        <f t="shared" si="12"/>
        <v>0</v>
      </c>
      <c r="R28" s="38">
        <f t="shared" si="13"/>
        <v>0</v>
      </c>
      <c r="S28" s="21">
        <f t="shared" si="14"/>
        <v>0</v>
      </c>
      <c r="T28" s="21" t="e">
        <f>VLOOKUP(C28,'Division 1'!$B$3:$C$102,2,FALSE)</f>
        <v>#N/A</v>
      </c>
      <c r="U28" s="21" t="e">
        <f>VLOOKUP(C28,'Division 2'!$B$3:$C$99,2,FALSE)</f>
        <v>#N/A</v>
      </c>
      <c r="V28" s="21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2"/>
      <c r="F29" s="21">
        <f t="shared" si="1"/>
        <v>0</v>
      </c>
      <c r="G29" s="23" t="str">
        <f t="shared" si="2"/>
        <v/>
      </c>
      <c r="H29" s="39">
        <f t="shared" si="3"/>
        <v>0</v>
      </c>
      <c r="I29" s="38">
        <f t="shared" si="4"/>
        <v>0</v>
      </c>
      <c r="J29" s="23" t="str">
        <f t="shared" si="5"/>
        <v/>
      </c>
      <c r="K29" s="39">
        <f t="shared" si="6"/>
        <v>0</v>
      </c>
      <c r="L29" s="38">
        <f t="shared" si="7"/>
        <v>0</v>
      </c>
      <c r="M29" s="23" t="str">
        <f t="shared" si="8"/>
        <v/>
      </c>
      <c r="N29" s="39">
        <f t="shared" si="9"/>
        <v>0</v>
      </c>
      <c r="O29" s="38">
        <f t="shared" si="10"/>
        <v>0</v>
      </c>
      <c r="P29" s="23" t="str">
        <f t="shared" si="11"/>
        <v/>
      </c>
      <c r="Q29" s="39">
        <f t="shared" si="12"/>
        <v>0</v>
      </c>
      <c r="R29" s="38">
        <f t="shared" si="13"/>
        <v>0</v>
      </c>
      <c r="S29" s="21">
        <f t="shared" si="14"/>
        <v>0</v>
      </c>
      <c r="T29" s="21" t="e">
        <f>VLOOKUP(C29,'Division 1'!$B$3:$C$102,2,FALSE)</f>
        <v>#N/A</v>
      </c>
      <c r="U29" s="21" t="e">
        <f>VLOOKUP(C29,'Division 2'!$B$3:$C$99,2,FALSE)</f>
        <v>#N/A</v>
      </c>
      <c r="V29" s="21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B30" s="37"/>
      <c r="D30">
        <f t="shared" si="0"/>
        <v>0</v>
      </c>
      <c r="E30" s="22"/>
      <c r="F30" s="21">
        <f t="shared" si="1"/>
        <v>0</v>
      </c>
      <c r="G30" s="23" t="str">
        <f t="shared" si="2"/>
        <v/>
      </c>
      <c r="H30" s="39">
        <f t="shared" si="3"/>
        <v>0</v>
      </c>
      <c r="I30" s="38">
        <f t="shared" si="4"/>
        <v>0</v>
      </c>
      <c r="J30" s="23" t="str">
        <f t="shared" si="5"/>
        <v/>
      </c>
      <c r="K30" s="39">
        <f t="shared" si="6"/>
        <v>0</v>
      </c>
      <c r="L30" s="38">
        <f t="shared" si="7"/>
        <v>0</v>
      </c>
      <c r="M30" s="23" t="str">
        <f t="shared" si="8"/>
        <v/>
      </c>
      <c r="N30" s="39">
        <f t="shared" si="9"/>
        <v>0</v>
      </c>
      <c r="O30" s="38">
        <f t="shared" si="10"/>
        <v>0</v>
      </c>
      <c r="P30" s="23" t="str">
        <f t="shared" si="11"/>
        <v/>
      </c>
      <c r="Q30" s="39">
        <f t="shared" si="12"/>
        <v>0</v>
      </c>
      <c r="R30" s="38">
        <f t="shared" si="13"/>
        <v>0</v>
      </c>
      <c r="S30" s="21">
        <f t="shared" si="14"/>
        <v>0</v>
      </c>
      <c r="T30" s="21" t="e">
        <f>VLOOKUP(C30,'Division 1'!$B$3:$C$102,2,FALSE)</f>
        <v>#N/A</v>
      </c>
      <c r="U30" s="21" t="e">
        <f>VLOOKUP(C30,'Division 2'!$B$3:$C$99,2,FALSE)</f>
        <v>#N/A</v>
      </c>
      <c r="V30" s="21">
        <f>IF(ISNUMBER(B30),IF(S30=1,VLOOKUP(C30,'Division 1'!$B$3:$D$102,3,FALSE),VLOOKUP(C30,'Division 2'!$B$3:$D$99,3,FALSE)),0)</f>
        <v>0</v>
      </c>
      <c r="W30">
        <f t="shared" si="15"/>
        <v>0</v>
      </c>
    </row>
    <row r="31" spans="2:23" x14ac:dyDescent="0.25">
      <c r="B31" s="37"/>
      <c r="D31">
        <f t="shared" ref="D31:D50" si="16">IF(A31="Old",C31&amp;" Old",C31)</f>
        <v>0</v>
      </c>
      <c r="E31" s="22"/>
      <c r="F31" s="39">
        <f t="shared" ref="F31:F50" si="17">I31+L31+O31+R31</f>
        <v>0</v>
      </c>
      <c r="G31" s="23" t="str">
        <f t="shared" si="2"/>
        <v/>
      </c>
      <c r="H31" s="39">
        <f t="shared" si="3"/>
        <v>0</v>
      </c>
      <c r="I31" s="39">
        <f t="shared" ref="I31:I50" si="18">IF(A31="old",0,IF(H31=1,10,IF(H31=2,9,IF(H31=3,8,IF(H31=4,7,IF(H31=5,6,IF(H31=6,5,IF(H31=7,4,IF(H31=8,3,IF(H31=9,2,IF(H31=10,1,0)))))))))))</f>
        <v>0</v>
      </c>
      <c r="J31" s="23" t="str">
        <f t="shared" si="5"/>
        <v/>
      </c>
      <c r="K31" s="39">
        <f t="shared" si="6"/>
        <v>0</v>
      </c>
      <c r="L31" s="39">
        <f t="shared" ref="L31:L50" si="19">IF(K31=1,10,IF(K31=2,9,IF(K31=3,8,IF(K31=4,7,IF(K31=5,6,IF(K31=6,5,IF(K31=7,4,IF(K31=8,3,IF(K31=9,2,IF(K31=10,1,0))))))))))</f>
        <v>0</v>
      </c>
      <c r="M31" s="23" t="str">
        <f t="shared" si="8"/>
        <v/>
      </c>
      <c r="N31" s="39">
        <f t="shared" si="9"/>
        <v>0</v>
      </c>
      <c r="O31" s="39">
        <f t="shared" ref="O31:O50" si="20">IF(N31=1,10,IF(N31=2,9,IF(N31=3,8,IF(N31=4,7,IF(N31=5,6,IF(N31=6,5,IF(N31=7,4,IF(N31=8,3,IF(N31=9,2,IF(N31=10,1,0))))))))))</f>
        <v>0</v>
      </c>
      <c r="P31" s="23" t="str">
        <f t="shared" si="11"/>
        <v/>
      </c>
      <c r="Q31" s="39">
        <f t="shared" si="12"/>
        <v>0</v>
      </c>
      <c r="R31" s="39">
        <f t="shared" ref="R31:R50" si="21">IF(Q31=1,10,IF(Q31=2,9,IF(Q31=3,8,IF(Q31=4,7,IF(Q31=5,6,IF(Q31=6,5,IF(Q31=7,4,IF(Q31=8,3,IF(Q31=9,2,IF(Q31=10,1,0))))))))))</f>
        <v>0</v>
      </c>
      <c r="S31" s="39">
        <f t="shared" ref="S31:S50" si="22">SUMIF(T31:U31,"&gt;"&amp;0.1)</f>
        <v>0</v>
      </c>
      <c r="T31" s="39" t="e">
        <f>VLOOKUP(C31,'Division 1'!$B$3:$C$102,2,FALSE)</f>
        <v>#N/A</v>
      </c>
      <c r="U31" s="39" t="e">
        <f>VLOOKUP(C31,'Division 2'!$B$3:$C$99,2,FALSE)</f>
        <v>#N/A</v>
      </c>
      <c r="V31" s="39">
        <f>IF(ISNUMBER(B31),IF(S31=1,VLOOKUP(C31,'Division 1'!$B$3:$D$102,3,FALSE),VLOOKUP(C31,'Division 2'!$B$3:$D$99,3,FALSE)),0)</f>
        <v>0</v>
      </c>
      <c r="W31">
        <f t="shared" ref="W31:W50" si="23">C31</f>
        <v>0</v>
      </c>
    </row>
    <row r="32" spans="2:23" x14ac:dyDescent="0.25">
      <c r="B32" s="37"/>
      <c r="D32">
        <f t="shared" si="16"/>
        <v>0</v>
      </c>
      <c r="E32" s="22"/>
      <c r="F32" s="39">
        <f t="shared" si="17"/>
        <v>0</v>
      </c>
      <c r="G32" s="23" t="str">
        <f t="shared" si="2"/>
        <v/>
      </c>
      <c r="H32" s="39">
        <f t="shared" si="3"/>
        <v>0</v>
      </c>
      <c r="I32" s="39">
        <f t="shared" si="18"/>
        <v>0</v>
      </c>
      <c r="J32" s="23" t="str">
        <f t="shared" si="5"/>
        <v/>
      </c>
      <c r="K32" s="39">
        <f t="shared" si="6"/>
        <v>0</v>
      </c>
      <c r="L32" s="39">
        <f t="shared" si="19"/>
        <v>0</v>
      </c>
      <c r="M32" s="23" t="str">
        <f t="shared" si="8"/>
        <v/>
      </c>
      <c r="N32" s="39">
        <f t="shared" si="9"/>
        <v>0</v>
      </c>
      <c r="O32" s="39">
        <f t="shared" si="20"/>
        <v>0</v>
      </c>
      <c r="P32" s="23" t="str">
        <f t="shared" si="11"/>
        <v/>
      </c>
      <c r="Q32" s="39">
        <f t="shared" si="12"/>
        <v>0</v>
      </c>
      <c r="R32" s="39">
        <f t="shared" si="21"/>
        <v>0</v>
      </c>
      <c r="S32" s="39">
        <f t="shared" si="22"/>
        <v>0</v>
      </c>
      <c r="T32" s="39" t="e">
        <f>VLOOKUP(C32,'Division 1'!$B$3:$C$102,2,FALSE)</f>
        <v>#N/A</v>
      </c>
      <c r="U32" s="39" t="e">
        <f>VLOOKUP(C32,'Division 2'!$B$3:$C$99,2,FALSE)</f>
        <v>#N/A</v>
      </c>
      <c r="V32" s="39">
        <f>IF(ISNUMBER(B32),IF(S32=1,VLOOKUP(C32,'Division 1'!$B$3:$D$102,3,FALSE),VLOOKUP(C32,'Division 2'!$B$3:$D$99,3,FALSE)),0)</f>
        <v>0</v>
      </c>
      <c r="W32">
        <f t="shared" si="23"/>
        <v>0</v>
      </c>
    </row>
    <row r="33" spans="2:23" x14ac:dyDescent="0.25">
      <c r="B33" s="37"/>
      <c r="D33">
        <f t="shared" si="16"/>
        <v>0</v>
      </c>
      <c r="E33" s="22"/>
      <c r="F33" s="39">
        <f t="shared" si="17"/>
        <v>0</v>
      </c>
      <c r="G33" s="23" t="str">
        <f t="shared" si="2"/>
        <v/>
      </c>
      <c r="H33" s="39">
        <f t="shared" si="3"/>
        <v>0</v>
      </c>
      <c r="I33" s="39">
        <f t="shared" si="18"/>
        <v>0</v>
      </c>
      <c r="J33" s="23" t="str">
        <f t="shared" si="5"/>
        <v/>
      </c>
      <c r="K33" s="39">
        <f t="shared" si="6"/>
        <v>0</v>
      </c>
      <c r="L33" s="39">
        <f t="shared" si="19"/>
        <v>0</v>
      </c>
      <c r="M33" s="23" t="str">
        <f t="shared" si="8"/>
        <v/>
      </c>
      <c r="N33" s="39">
        <f t="shared" si="9"/>
        <v>0</v>
      </c>
      <c r="O33" s="39">
        <f t="shared" si="20"/>
        <v>0</v>
      </c>
      <c r="P33" s="23" t="str">
        <f t="shared" si="11"/>
        <v/>
      </c>
      <c r="Q33" s="39">
        <f t="shared" si="12"/>
        <v>0</v>
      </c>
      <c r="R33" s="39">
        <f t="shared" si="21"/>
        <v>0</v>
      </c>
      <c r="S33" s="39">
        <f t="shared" si="22"/>
        <v>0</v>
      </c>
      <c r="T33" s="39" t="e">
        <f>VLOOKUP(C33,'Division 1'!$B$3:$C$102,2,FALSE)</f>
        <v>#N/A</v>
      </c>
      <c r="U33" s="39" t="e">
        <f>VLOOKUP(C33,'Division 2'!$B$3:$C$99,2,FALSE)</f>
        <v>#N/A</v>
      </c>
      <c r="V33" s="39">
        <f>IF(ISNUMBER(B33),IF(S33=1,VLOOKUP(C33,'Division 1'!$B$3:$D$102,3,FALSE),VLOOKUP(C33,'Division 2'!$B$3:$D$99,3,FALSE)),0)</f>
        <v>0</v>
      </c>
      <c r="W33">
        <f t="shared" si="23"/>
        <v>0</v>
      </c>
    </row>
    <row r="34" spans="2:23" x14ac:dyDescent="0.25">
      <c r="B34" s="37"/>
      <c r="D34">
        <f t="shared" si="16"/>
        <v>0</v>
      </c>
      <c r="E34" s="22"/>
      <c r="F34" s="39">
        <f t="shared" si="17"/>
        <v>0</v>
      </c>
      <c r="G34" s="23" t="str">
        <f t="shared" si="2"/>
        <v/>
      </c>
      <c r="H34" s="39">
        <f t="shared" si="3"/>
        <v>0</v>
      </c>
      <c r="I34" s="39">
        <f t="shared" si="18"/>
        <v>0</v>
      </c>
      <c r="J34" s="23" t="str">
        <f t="shared" si="5"/>
        <v/>
      </c>
      <c r="K34" s="39">
        <f t="shared" si="6"/>
        <v>0</v>
      </c>
      <c r="L34" s="39">
        <f t="shared" si="19"/>
        <v>0</v>
      </c>
      <c r="M34" s="23" t="str">
        <f t="shared" si="8"/>
        <v/>
      </c>
      <c r="N34" s="39">
        <f t="shared" si="9"/>
        <v>0</v>
      </c>
      <c r="O34" s="39">
        <f t="shared" si="20"/>
        <v>0</v>
      </c>
      <c r="P34" s="23" t="str">
        <f t="shared" si="11"/>
        <v/>
      </c>
      <c r="Q34" s="39">
        <f t="shared" si="12"/>
        <v>0</v>
      </c>
      <c r="R34" s="39">
        <f t="shared" si="21"/>
        <v>0</v>
      </c>
      <c r="S34" s="39">
        <f t="shared" si="22"/>
        <v>0</v>
      </c>
      <c r="T34" s="39" t="e">
        <f>VLOOKUP(C34,'Division 1'!$B$3:$C$102,2,FALSE)</f>
        <v>#N/A</v>
      </c>
      <c r="U34" s="39" t="e">
        <f>VLOOKUP(C34,'Division 2'!$B$3:$C$99,2,FALSE)</f>
        <v>#N/A</v>
      </c>
      <c r="V34" s="39">
        <f>IF(ISNUMBER(B34),IF(S34=1,VLOOKUP(C34,'Division 1'!$B$3:$D$102,3,FALSE),VLOOKUP(C34,'Division 2'!$B$3:$D$99,3,FALSE)),0)</f>
        <v>0</v>
      </c>
      <c r="W34">
        <f t="shared" si="23"/>
        <v>0</v>
      </c>
    </row>
    <row r="35" spans="2:23" x14ac:dyDescent="0.25">
      <c r="B35" s="37"/>
      <c r="D35">
        <f t="shared" si="16"/>
        <v>0</v>
      </c>
      <c r="E35" s="22"/>
      <c r="F35" s="39">
        <f t="shared" si="17"/>
        <v>0</v>
      </c>
      <c r="G35" s="23" t="str">
        <f t="shared" si="2"/>
        <v/>
      </c>
      <c r="H35" s="39">
        <f t="shared" si="3"/>
        <v>0</v>
      </c>
      <c r="I35" s="39">
        <f t="shared" si="18"/>
        <v>0</v>
      </c>
      <c r="J35" s="23" t="str">
        <f t="shared" si="5"/>
        <v/>
      </c>
      <c r="K35" s="39">
        <f t="shared" si="6"/>
        <v>0</v>
      </c>
      <c r="L35" s="39">
        <f t="shared" si="19"/>
        <v>0</v>
      </c>
      <c r="M35" s="23" t="str">
        <f t="shared" si="8"/>
        <v/>
      </c>
      <c r="N35" s="39">
        <f t="shared" si="9"/>
        <v>0</v>
      </c>
      <c r="O35" s="39">
        <f t="shared" si="20"/>
        <v>0</v>
      </c>
      <c r="P35" s="23" t="str">
        <f t="shared" si="11"/>
        <v/>
      </c>
      <c r="Q35" s="39">
        <f t="shared" si="12"/>
        <v>0</v>
      </c>
      <c r="R35" s="39">
        <f t="shared" si="21"/>
        <v>0</v>
      </c>
      <c r="S35" s="39">
        <f t="shared" si="22"/>
        <v>0</v>
      </c>
      <c r="T35" s="39" t="e">
        <f>VLOOKUP(C35,'Division 1'!$B$3:$C$102,2,FALSE)</f>
        <v>#N/A</v>
      </c>
      <c r="U35" s="39" t="e">
        <f>VLOOKUP(C35,'Division 2'!$B$3:$C$99,2,FALSE)</f>
        <v>#N/A</v>
      </c>
      <c r="V35" s="39">
        <f>IF(ISNUMBER(B35),IF(S35=1,VLOOKUP(C35,'Division 1'!$B$3:$D$102,3,FALSE),VLOOKUP(C35,'Division 2'!$B$3:$D$99,3,FALSE)),0)</f>
        <v>0</v>
      </c>
      <c r="W35">
        <f t="shared" si="23"/>
        <v>0</v>
      </c>
    </row>
    <row r="36" spans="2:23" x14ac:dyDescent="0.25">
      <c r="B36" s="37"/>
      <c r="D36">
        <f t="shared" si="16"/>
        <v>0</v>
      </c>
      <c r="E36" s="22"/>
      <c r="F36" s="39">
        <f t="shared" si="17"/>
        <v>0</v>
      </c>
      <c r="G36" s="23" t="str">
        <f t="shared" si="2"/>
        <v/>
      </c>
      <c r="H36" s="39">
        <f t="shared" si="3"/>
        <v>0</v>
      </c>
      <c r="I36" s="39">
        <f t="shared" si="18"/>
        <v>0</v>
      </c>
      <c r="J36" s="23" t="str">
        <f t="shared" si="5"/>
        <v/>
      </c>
      <c r="K36" s="39">
        <f t="shared" si="6"/>
        <v>0</v>
      </c>
      <c r="L36" s="39">
        <f t="shared" si="19"/>
        <v>0</v>
      </c>
      <c r="M36" s="23" t="str">
        <f t="shared" si="8"/>
        <v/>
      </c>
      <c r="N36" s="39">
        <f t="shared" si="9"/>
        <v>0</v>
      </c>
      <c r="O36" s="39">
        <f t="shared" si="20"/>
        <v>0</v>
      </c>
      <c r="P36" s="23" t="str">
        <f t="shared" si="11"/>
        <v/>
      </c>
      <c r="Q36" s="39">
        <f t="shared" si="12"/>
        <v>0</v>
      </c>
      <c r="R36" s="39">
        <f t="shared" si="21"/>
        <v>0</v>
      </c>
      <c r="S36" s="39">
        <f t="shared" si="22"/>
        <v>0</v>
      </c>
      <c r="T36" s="39" t="e">
        <f>VLOOKUP(C36,'Division 1'!$B$3:$C$102,2,FALSE)</f>
        <v>#N/A</v>
      </c>
      <c r="U36" s="39" t="e">
        <f>VLOOKUP(C36,'Division 2'!$B$3:$C$99,2,FALSE)</f>
        <v>#N/A</v>
      </c>
      <c r="V36" s="39">
        <f>IF(ISNUMBER(B36),IF(S36=1,VLOOKUP(C36,'Division 1'!$B$3:$D$102,3,FALSE),VLOOKUP(C36,'Division 2'!$B$3:$D$99,3,FALSE)),0)</f>
        <v>0</v>
      </c>
      <c r="W36">
        <f t="shared" si="23"/>
        <v>0</v>
      </c>
    </row>
    <row r="37" spans="2:23" x14ac:dyDescent="0.25">
      <c r="D37">
        <f t="shared" si="16"/>
        <v>0</v>
      </c>
      <c r="E37" s="22"/>
      <c r="F37" s="39">
        <f t="shared" si="17"/>
        <v>0</v>
      </c>
      <c r="G37" s="23" t="str">
        <f t="shared" si="2"/>
        <v/>
      </c>
      <c r="H37" s="39">
        <f t="shared" si="3"/>
        <v>0</v>
      </c>
      <c r="I37" s="39">
        <f t="shared" si="18"/>
        <v>0</v>
      </c>
      <c r="J37" s="23" t="str">
        <f t="shared" si="5"/>
        <v/>
      </c>
      <c r="K37" s="39">
        <f t="shared" si="6"/>
        <v>0</v>
      </c>
      <c r="L37" s="39">
        <f t="shared" si="19"/>
        <v>0</v>
      </c>
      <c r="M37" s="23" t="str">
        <f t="shared" si="8"/>
        <v/>
      </c>
      <c r="N37" s="39">
        <f t="shared" si="9"/>
        <v>0</v>
      </c>
      <c r="O37" s="39">
        <f t="shared" si="20"/>
        <v>0</v>
      </c>
      <c r="P37" s="23" t="str">
        <f t="shared" si="11"/>
        <v/>
      </c>
      <c r="Q37" s="39">
        <f t="shared" si="12"/>
        <v>0</v>
      </c>
      <c r="R37" s="39">
        <f t="shared" si="21"/>
        <v>0</v>
      </c>
      <c r="S37" s="39">
        <f t="shared" si="22"/>
        <v>0</v>
      </c>
      <c r="T37" s="39" t="e">
        <f>VLOOKUP(C37,'Division 1'!$B$3:$C$102,2,FALSE)</f>
        <v>#N/A</v>
      </c>
      <c r="U37" s="39" t="e">
        <f>VLOOKUP(C37,'Division 2'!$B$3:$C$99,2,FALSE)</f>
        <v>#N/A</v>
      </c>
      <c r="V37" s="39">
        <f>IF(ISNUMBER(B37),IF(S37=1,VLOOKUP(C37,'Division 1'!$B$3:$D$102,3,FALSE),VLOOKUP(C37,'Division 2'!$B$3:$D$99,3,FALSE)),0)</f>
        <v>0</v>
      </c>
      <c r="W37">
        <f t="shared" si="23"/>
        <v>0</v>
      </c>
    </row>
    <row r="38" spans="2:23" x14ac:dyDescent="0.25">
      <c r="D38">
        <f t="shared" si="16"/>
        <v>0</v>
      </c>
      <c r="E38" s="22"/>
      <c r="F38" s="39">
        <f t="shared" si="17"/>
        <v>0</v>
      </c>
      <c r="G38" s="23" t="str">
        <f t="shared" si="2"/>
        <v/>
      </c>
      <c r="H38" s="39">
        <f t="shared" si="3"/>
        <v>0</v>
      </c>
      <c r="I38" s="39">
        <f t="shared" si="18"/>
        <v>0</v>
      </c>
      <c r="J38" s="23" t="str">
        <f t="shared" si="5"/>
        <v/>
      </c>
      <c r="K38" s="39">
        <f t="shared" si="6"/>
        <v>0</v>
      </c>
      <c r="L38" s="39">
        <f t="shared" si="19"/>
        <v>0</v>
      </c>
      <c r="M38" s="23" t="str">
        <f t="shared" si="8"/>
        <v/>
      </c>
      <c r="N38" s="39">
        <f t="shared" si="9"/>
        <v>0</v>
      </c>
      <c r="O38" s="39">
        <f t="shared" si="20"/>
        <v>0</v>
      </c>
      <c r="P38" s="23" t="str">
        <f t="shared" si="11"/>
        <v/>
      </c>
      <c r="Q38" s="39">
        <f t="shared" si="12"/>
        <v>0</v>
      </c>
      <c r="R38" s="39">
        <f t="shared" si="21"/>
        <v>0</v>
      </c>
      <c r="S38" s="39">
        <f t="shared" si="22"/>
        <v>0</v>
      </c>
      <c r="T38" s="39" t="e">
        <f>VLOOKUP(C38,'Division 1'!$B$3:$C$102,2,FALSE)</f>
        <v>#N/A</v>
      </c>
      <c r="U38" s="39" t="e">
        <f>VLOOKUP(C38,'Division 2'!$B$3:$C$99,2,FALSE)</f>
        <v>#N/A</v>
      </c>
      <c r="V38" s="39">
        <f>IF(ISNUMBER(B38),IF(S38=1,VLOOKUP(C38,'Division 1'!$B$3:$D$102,3,FALSE),VLOOKUP(C38,'Division 2'!$B$3:$D$99,3,FALSE)),0)</f>
        <v>0</v>
      </c>
      <c r="W38">
        <f t="shared" si="23"/>
        <v>0</v>
      </c>
    </row>
    <row r="39" spans="2:23" x14ac:dyDescent="0.25">
      <c r="D39">
        <f t="shared" si="16"/>
        <v>0</v>
      </c>
      <c r="E39" s="22"/>
      <c r="F39" s="39">
        <f t="shared" si="17"/>
        <v>0</v>
      </c>
      <c r="G39" s="23" t="str">
        <f t="shared" si="2"/>
        <v/>
      </c>
      <c r="H39" s="39">
        <f t="shared" si="3"/>
        <v>0</v>
      </c>
      <c r="I39" s="39">
        <f t="shared" si="18"/>
        <v>0</v>
      </c>
      <c r="J39" s="23" t="str">
        <f t="shared" si="5"/>
        <v/>
      </c>
      <c r="K39" s="39">
        <f t="shared" si="6"/>
        <v>0</v>
      </c>
      <c r="L39" s="39">
        <f t="shared" si="19"/>
        <v>0</v>
      </c>
      <c r="M39" s="23" t="str">
        <f t="shared" si="8"/>
        <v/>
      </c>
      <c r="N39" s="39">
        <f t="shared" si="9"/>
        <v>0</v>
      </c>
      <c r="O39" s="39">
        <f t="shared" si="20"/>
        <v>0</v>
      </c>
      <c r="P39" s="23" t="str">
        <f t="shared" si="11"/>
        <v/>
      </c>
      <c r="Q39" s="39">
        <f t="shared" si="12"/>
        <v>0</v>
      </c>
      <c r="R39" s="39">
        <f t="shared" si="21"/>
        <v>0</v>
      </c>
      <c r="S39" s="39">
        <f t="shared" si="22"/>
        <v>0</v>
      </c>
      <c r="T39" s="39" t="e">
        <f>VLOOKUP(C39,'Division 1'!$B$3:$C$102,2,FALSE)</f>
        <v>#N/A</v>
      </c>
      <c r="U39" s="39" t="e">
        <f>VLOOKUP(C39,'Division 2'!$B$3:$C$99,2,FALSE)</f>
        <v>#N/A</v>
      </c>
      <c r="V39" s="39">
        <f>IF(ISNUMBER(B39),IF(S39=1,VLOOKUP(C39,'Division 1'!$B$3:$D$102,3,FALSE),VLOOKUP(C39,'Division 2'!$B$3:$D$99,3,FALSE)),0)</f>
        <v>0</v>
      </c>
      <c r="W39">
        <f t="shared" si="23"/>
        <v>0</v>
      </c>
    </row>
    <row r="40" spans="2:23" x14ac:dyDescent="0.25">
      <c r="D40">
        <f t="shared" si="16"/>
        <v>0</v>
      </c>
      <c r="E40" s="22"/>
      <c r="F40" s="39">
        <f t="shared" si="17"/>
        <v>0</v>
      </c>
      <c r="G40" s="23" t="str">
        <f t="shared" si="2"/>
        <v/>
      </c>
      <c r="H40" s="39">
        <f t="shared" si="3"/>
        <v>0</v>
      </c>
      <c r="I40" s="39">
        <f t="shared" si="18"/>
        <v>0</v>
      </c>
      <c r="J40" s="23" t="str">
        <f t="shared" si="5"/>
        <v/>
      </c>
      <c r="K40" s="39">
        <f t="shared" si="6"/>
        <v>0</v>
      </c>
      <c r="L40" s="39">
        <f t="shared" si="19"/>
        <v>0</v>
      </c>
      <c r="M40" s="23" t="str">
        <f t="shared" si="8"/>
        <v/>
      </c>
      <c r="N40" s="39">
        <f t="shared" si="9"/>
        <v>0</v>
      </c>
      <c r="O40" s="39">
        <f t="shared" si="20"/>
        <v>0</v>
      </c>
      <c r="P40" s="23" t="str">
        <f t="shared" si="11"/>
        <v/>
      </c>
      <c r="Q40" s="39">
        <f t="shared" si="12"/>
        <v>0</v>
      </c>
      <c r="R40" s="39">
        <f t="shared" si="21"/>
        <v>0</v>
      </c>
      <c r="S40" s="39">
        <f t="shared" si="22"/>
        <v>0</v>
      </c>
      <c r="T40" s="39" t="e">
        <f>VLOOKUP(C40,'Division 1'!$B$3:$C$102,2,FALSE)</f>
        <v>#N/A</v>
      </c>
      <c r="U40" s="39" t="e">
        <f>VLOOKUP(C40,'Division 2'!$B$3:$C$99,2,FALSE)</f>
        <v>#N/A</v>
      </c>
      <c r="V40" s="39">
        <f>IF(ISNUMBER(B40),IF(S40=1,VLOOKUP(C40,'Division 1'!$B$3:$D$102,3,FALSE),VLOOKUP(C40,'Division 2'!$B$3:$D$99,3,FALSE)),0)</f>
        <v>0</v>
      </c>
      <c r="W40">
        <f t="shared" si="23"/>
        <v>0</v>
      </c>
    </row>
    <row r="41" spans="2:23" x14ac:dyDescent="0.25">
      <c r="D41">
        <f t="shared" si="16"/>
        <v>0</v>
      </c>
      <c r="E41" s="22"/>
      <c r="F41" s="39">
        <f t="shared" si="17"/>
        <v>0</v>
      </c>
      <c r="G41" s="23" t="str">
        <f t="shared" si="2"/>
        <v/>
      </c>
      <c r="H41" s="39">
        <f t="shared" si="3"/>
        <v>0</v>
      </c>
      <c r="I41" s="39">
        <f t="shared" si="18"/>
        <v>0</v>
      </c>
      <c r="J41" s="23" t="str">
        <f t="shared" si="5"/>
        <v/>
      </c>
      <c r="K41" s="39">
        <f t="shared" si="6"/>
        <v>0</v>
      </c>
      <c r="L41" s="39">
        <f t="shared" si="19"/>
        <v>0</v>
      </c>
      <c r="M41" s="23" t="str">
        <f t="shared" si="8"/>
        <v/>
      </c>
      <c r="N41" s="39">
        <f t="shared" si="9"/>
        <v>0</v>
      </c>
      <c r="O41" s="39">
        <f t="shared" si="20"/>
        <v>0</v>
      </c>
      <c r="P41" s="23" t="str">
        <f t="shared" si="11"/>
        <v/>
      </c>
      <c r="Q41" s="39">
        <f t="shared" si="12"/>
        <v>0</v>
      </c>
      <c r="R41" s="39">
        <f t="shared" si="21"/>
        <v>0</v>
      </c>
      <c r="S41" s="39">
        <f t="shared" si="22"/>
        <v>0</v>
      </c>
      <c r="T41" s="39" t="e">
        <f>VLOOKUP(C41,'Division 1'!$B$3:$C$102,2,FALSE)</f>
        <v>#N/A</v>
      </c>
      <c r="U41" s="39" t="e">
        <f>VLOOKUP(C41,'Division 2'!$B$3:$C$99,2,FALSE)</f>
        <v>#N/A</v>
      </c>
      <c r="V41" s="39">
        <f>IF(ISNUMBER(B41),IF(S41=1,VLOOKUP(C41,'Division 1'!$B$3:$D$102,3,FALSE),VLOOKUP(C41,'Division 2'!$B$3:$D$99,3,FALSE)),0)</f>
        <v>0</v>
      </c>
      <c r="W41">
        <f t="shared" si="23"/>
        <v>0</v>
      </c>
    </row>
    <row r="42" spans="2:23" x14ac:dyDescent="0.25">
      <c r="D42">
        <f t="shared" si="16"/>
        <v>0</v>
      </c>
      <c r="E42" s="22"/>
      <c r="F42" s="39">
        <f t="shared" si="17"/>
        <v>0</v>
      </c>
      <c r="G42" s="23" t="str">
        <f t="shared" si="2"/>
        <v/>
      </c>
      <c r="H42" s="39">
        <f t="shared" si="3"/>
        <v>0</v>
      </c>
      <c r="I42" s="39">
        <f t="shared" si="18"/>
        <v>0</v>
      </c>
      <c r="J42" s="23" t="str">
        <f t="shared" si="5"/>
        <v/>
      </c>
      <c r="K42" s="39">
        <f t="shared" si="6"/>
        <v>0</v>
      </c>
      <c r="L42" s="39">
        <f t="shared" si="19"/>
        <v>0</v>
      </c>
      <c r="M42" s="23" t="str">
        <f t="shared" si="8"/>
        <v/>
      </c>
      <c r="N42" s="39">
        <f t="shared" si="9"/>
        <v>0</v>
      </c>
      <c r="O42" s="39">
        <f t="shared" si="20"/>
        <v>0</v>
      </c>
      <c r="P42" s="23" t="str">
        <f t="shared" si="11"/>
        <v/>
      </c>
      <c r="Q42" s="39">
        <f t="shared" si="12"/>
        <v>0</v>
      </c>
      <c r="R42" s="39">
        <f t="shared" si="21"/>
        <v>0</v>
      </c>
      <c r="S42" s="39">
        <f t="shared" si="22"/>
        <v>0</v>
      </c>
      <c r="T42" s="39" t="e">
        <f>VLOOKUP(C42,'Division 1'!$B$3:$C$102,2,FALSE)</f>
        <v>#N/A</v>
      </c>
      <c r="U42" s="39" t="e">
        <f>VLOOKUP(C42,'Division 2'!$B$3:$C$99,2,FALSE)</f>
        <v>#N/A</v>
      </c>
      <c r="V42" s="39">
        <f>IF(ISNUMBER(B42),IF(S42=1,VLOOKUP(C42,'Division 1'!$B$3:$D$102,3,FALSE),VLOOKUP(C42,'Division 2'!$B$3:$D$99,3,FALSE)),0)</f>
        <v>0</v>
      </c>
      <c r="W42">
        <f t="shared" si="23"/>
        <v>0</v>
      </c>
    </row>
    <row r="43" spans="2:23" x14ac:dyDescent="0.25">
      <c r="D43">
        <f t="shared" si="16"/>
        <v>0</v>
      </c>
      <c r="E43" s="22"/>
      <c r="F43" s="39">
        <f t="shared" si="17"/>
        <v>0</v>
      </c>
      <c r="G43" s="23" t="str">
        <f t="shared" si="2"/>
        <v/>
      </c>
      <c r="H43" s="39">
        <f t="shared" si="3"/>
        <v>0</v>
      </c>
      <c r="I43" s="39">
        <f t="shared" si="18"/>
        <v>0</v>
      </c>
      <c r="J43" s="23" t="str">
        <f t="shared" si="5"/>
        <v/>
      </c>
      <c r="K43" s="39">
        <f t="shared" si="6"/>
        <v>0</v>
      </c>
      <c r="L43" s="39">
        <f t="shared" si="19"/>
        <v>0</v>
      </c>
      <c r="M43" s="23" t="str">
        <f t="shared" si="8"/>
        <v/>
      </c>
      <c r="N43" s="39">
        <f t="shared" si="9"/>
        <v>0</v>
      </c>
      <c r="O43" s="39">
        <f t="shared" si="20"/>
        <v>0</v>
      </c>
      <c r="P43" s="23" t="str">
        <f t="shared" si="11"/>
        <v/>
      </c>
      <c r="Q43" s="39">
        <f t="shared" si="12"/>
        <v>0</v>
      </c>
      <c r="R43" s="39">
        <f t="shared" si="21"/>
        <v>0</v>
      </c>
      <c r="S43" s="39">
        <f t="shared" si="22"/>
        <v>0</v>
      </c>
      <c r="T43" s="39" t="e">
        <f>VLOOKUP(C43,'Division 1'!$B$3:$C$102,2,FALSE)</f>
        <v>#N/A</v>
      </c>
      <c r="U43" s="39" t="e">
        <f>VLOOKUP(C43,'Division 2'!$B$3:$C$99,2,FALSE)</f>
        <v>#N/A</v>
      </c>
      <c r="V43" s="39">
        <f>IF(ISNUMBER(B43),IF(S43=1,VLOOKUP(C43,'Division 1'!$B$3:$D$102,3,FALSE),VLOOKUP(C43,'Division 2'!$B$3:$D$99,3,FALSE)),0)</f>
        <v>0</v>
      </c>
      <c r="W43">
        <f t="shared" si="23"/>
        <v>0</v>
      </c>
    </row>
    <row r="44" spans="2:23" x14ac:dyDescent="0.25">
      <c r="D44">
        <f t="shared" si="16"/>
        <v>0</v>
      </c>
      <c r="E44" s="22"/>
      <c r="F44" s="39">
        <f t="shared" si="17"/>
        <v>0</v>
      </c>
      <c r="G44" s="23" t="str">
        <f t="shared" si="2"/>
        <v/>
      </c>
      <c r="H44" s="39">
        <f t="shared" si="3"/>
        <v>0</v>
      </c>
      <c r="I44" s="39">
        <f t="shared" si="18"/>
        <v>0</v>
      </c>
      <c r="J44" s="23" t="str">
        <f t="shared" si="5"/>
        <v/>
      </c>
      <c r="K44" s="39">
        <f t="shared" si="6"/>
        <v>0</v>
      </c>
      <c r="L44" s="39">
        <f t="shared" si="19"/>
        <v>0</v>
      </c>
      <c r="M44" s="23" t="str">
        <f t="shared" si="8"/>
        <v/>
      </c>
      <c r="N44" s="39">
        <f t="shared" si="9"/>
        <v>0</v>
      </c>
      <c r="O44" s="39">
        <f t="shared" si="20"/>
        <v>0</v>
      </c>
      <c r="P44" s="23" t="str">
        <f t="shared" si="11"/>
        <v/>
      </c>
      <c r="Q44" s="39">
        <f t="shared" si="12"/>
        <v>0</v>
      </c>
      <c r="R44" s="39">
        <f t="shared" si="21"/>
        <v>0</v>
      </c>
      <c r="S44" s="39">
        <f t="shared" si="22"/>
        <v>0</v>
      </c>
      <c r="T44" s="39" t="e">
        <f>VLOOKUP(C44,'Division 1'!$B$3:$C$102,2,FALSE)</f>
        <v>#N/A</v>
      </c>
      <c r="U44" s="39" t="e">
        <f>VLOOKUP(C44,'Division 2'!$B$3:$C$99,2,FALSE)</f>
        <v>#N/A</v>
      </c>
      <c r="V44" s="39">
        <f>IF(ISNUMBER(B44),IF(S44=1,VLOOKUP(C44,'Division 1'!$B$3:$D$102,3,FALSE),VLOOKUP(C44,'Division 2'!$B$3:$D$99,3,FALSE)),0)</f>
        <v>0</v>
      </c>
      <c r="W44">
        <f t="shared" si="23"/>
        <v>0</v>
      </c>
    </row>
    <row r="45" spans="2:23" x14ac:dyDescent="0.25">
      <c r="D45">
        <f t="shared" si="16"/>
        <v>0</v>
      </c>
      <c r="E45" s="22"/>
      <c r="F45" s="39">
        <f t="shared" si="17"/>
        <v>0</v>
      </c>
      <c r="G45" s="23" t="str">
        <f t="shared" si="2"/>
        <v/>
      </c>
      <c r="H45" s="39">
        <f t="shared" si="3"/>
        <v>0</v>
      </c>
      <c r="I45" s="39">
        <f t="shared" si="18"/>
        <v>0</v>
      </c>
      <c r="J45" s="23" t="str">
        <f t="shared" si="5"/>
        <v/>
      </c>
      <c r="K45" s="39">
        <f t="shared" si="6"/>
        <v>0</v>
      </c>
      <c r="L45" s="39">
        <f t="shared" si="19"/>
        <v>0</v>
      </c>
      <c r="M45" s="23" t="str">
        <f t="shared" si="8"/>
        <v/>
      </c>
      <c r="N45" s="39">
        <f t="shared" si="9"/>
        <v>0</v>
      </c>
      <c r="O45" s="39">
        <f t="shared" si="20"/>
        <v>0</v>
      </c>
      <c r="P45" s="23" t="str">
        <f t="shared" si="11"/>
        <v/>
      </c>
      <c r="Q45" s="39">
        <f t="shared" si="12"/>
        <v>0</v>
      </c>
      <c r="R45" s="39">
        <f t="shared" si="21"/>
        <v>0</v>
      </c>
      <c r="S45" s="39">
        <f t="shared" si="22"/>
        <v>0</v>
      </c>
      <c r="T45" s="39" t="e">
        <f>VLOOKUP(C45,'Division 1'!$B$3:$C$102,2,FALSE)</f>
        <v>#N/A</v>
      </c>
      <c r="U45" s="39" t="e">
        <f>VLOOKUP(C45,'Division 2'!$B$3:$C$99,2,FALSE)</f>
        <v>#N/A</v>
      </c>
      <c r="V45" s="39">
        <f>IF(ISNUMBER(B45),IF(S45=1,VLOOKUP(C45,'Division 1'!$B$3:$D$102,3,FALSE),VLOOKUP(C45,'Division 2'!$B$3:$D$99,3,FALSE)),0)</f>
        <v>0</v>
      </c>
      <c r="W45">
        <f t="shared" si="23"/>
        <v>0</v>
      </c>
    </row>
    <row r="46" spans="2:23" x14ac:dyDescent="0.25">
      <c r="D46">
        <f t="shared" si="16"/>
        <v>0</v>
      </c>
      <c r="E46" s="22"/>
      <c r="F46" s="39">
        <f t="shared" si="17"/>
        <v>0</v>
      </c>
      <c r="G46" s="23" t="str">
        <f t="shared" si="2"/>
        <v/>
      </c>
      <c r="H46" s="39">
        <f t="shared" si="3"/>
        <v>0</v>
      </c>
      <c r="I46" s="39">
        <f t="shared" si="18"/>
        <v>0</v>
      </c>
      <c r="J46" s="23" t="str">
        <f t="shared" si="5"/>
        <v/>
      </c>
      <c r="K46" s="39">
        <f t="shared" si="6"/>
        <v>0</v>
      </c>
      <c r="L46" s="39">
        <f t="shared" si="19"/>
        <v>0</v>
      </c>
      <c r="M46" s="23" t="str">
        <f t="shared" si="8"/>
        <v/>
      </c>
      <c r="N46" s="39">
        <f t="shared" si="9"/>
        <v>0</v>
      </c>
      <c r="O46" s="39">
        <f t="shared" si="20"/>
        <v>0</v>
      </c>
      <c r="P46" s="23" t="str">
        <f t="shared" si="11"/>
        <v/>
      </c>
      <c r="Q46" s="39">
        <f t="shared" si="12"/>
        <v>0</v>
      </c>
      <c r="R46" s="39">
        <f t="shared" si="21"/>
        <v>0</v>
      </c>
      <c r="S46" s="39">
        <f t="shared" si="22"/>
        <v>0</v>
      </c>
      <c r="T46" s="39" t="e">
        <f>VLOOKUP(C46,'Division 1'!$B$3:$C$102,2,FALSE)</f>
        <v>#N/A</v>
      </c>
      <c r="U46" s="39" t="e">
        <f>VLOOKUP(C46,'Division 2'!$B$3:$C$99,2,FALSE)</f>
        <v>#N/A</v>
      </c>
      <c r="V46" s="39">
        <f>IF(ISNUMBER(B46),IF(S46=1,VLOOKUP(C46,'Division 1'!$B$3:$D$102,3,FALSE),VLOOKUP(C46,'Division 2'!$B$3:$D$99,3,FALSE)),0)</f>
        <v>0</v>
      </c>
      <c r="W46">
        <f t="shared" si="23"/>
        <v>0</v>
      </c>
    </row>
    <row r="47" spans="2:23" x14ac:dyDescent="0.25">
      <c r="D47">
        <f t="shared" si="16"/>
        <v>0</v>
      </c>
      <c r="E47" s="22"/>
      <c r="F47" s="39">
        <f t="shared" si="17"/>
        <v>0</v>
      </c>
      <c r="G47" s="23" t="str">
        <f t="shared" si="2"/>
        <v/>
      </c>
      <c r="H47" s="39">
        <f t="shared" si="3"/>
        <v>0</v>
      </c>
      <c r="I47" s="39">
        <f t="shared" si="18"/>
        <v>0</v>
      </c>
      <c r="J47" s="23" t="str">
        <f t="shared" si="5"/>
        <v/>
      </c>
      <c r="K47" s="39">
        <f t="shared" si="6"/>
        <v>0</v>
      </c>
      <c r="L47" s="39">
        <f t="shared" si="19"/>
        <v>0</v>
      </c>
      <c r="M47" s="23" t="str">
        <f t="shared" si="8"/>
        <v/>
      </c>
      <c r="N47" s="39">
        <f t="shared" si="9"/>
        <v>0</v>
      </c>
      <c r="O47" s="39">
        <f t="shared" si="20"/>
        <v>0</v>
      </c>
      <c r="P47" s="23" t="str">
        <f t="shared" si="11"/>
        <v/>
      </c>
      <c r="Q47" s="39">
        <f t="shared" si="12"/>
        <v>0</v>
      </c>
      <c r="R47" s="39">
        <f t="shared" si="21"/>
        <v>0</v>
      </c>
      <c r="S47" s="39">
        <f t="shared" si="22"/>
        <v>0</v>
      </c>
      <c r="T47" s="39" t="e">
        <f>VLOOKUP(C47,'Division 1'!$B$3:$C$102,2,FALSE)</f>
        <v>#N/A</v>
      </c>
      <c r="U47" s="39" t="e">
        <f>VLOOKUP(C47,'Division 2'!$B$3:$C$99,2,FALSE)</f>
        <v>#N/A</v>
      </c>
      <c r="V47" s="39">
        <f>IF(ISNUMBER(B47),IF(S47=1,VLOOKUP(C47,'Division 1'!$B$3:$D$102,3,FALSE),VLOOKUP(C47,'Division 2'!$B$3:$D$99,3,FALSE)),0)</f>
        <v>0</v>
      </c>
      <c r="W47">
        <f t="shared" si="23"/>
        <v>0</v>
      </c>
    </row>
    <row r="48" spans="2:23" x14ac:dyDescent="0.25">
      <c r="D48">
        <f t="shared" si="16"/>
        <v>0</v>
      </c>
      <c r="E48" s="22"/>
      <c r="F48" s="39">
        <f t="shared" si="17"/>
        <v>0</v>
      </c>
      <c r="G48" s="23" t="str">
        <f t="shared" si="2"/>
        <v/>
      </c>
      <c r="H48" s="39">
        <f t="shared" si="3"/>
        <v>0</v>
      </c>
      <c r="I48" s="39">
        <f t="shared" si="18"/>
        <v>0</v>
      </c>
      <c r="J48" s="23" t="str">
        <f t="shared" si="5"/>
        <v/>
      </c>
      <c r="K48" s="39">
        <f t="shared" si="6"/>
        <v>0</v>
      </c>
      <c r="L48" s="39">
        <f t="shared" si="19"/>
        <v>0</v>
      </c>
      <c r="M48" s="23" t="str">
        <f t="shared" si="8"/>
        <v/>
      </c>
      <c r="N48" s="39">
        <f t="shared" si="9"/>
        <v>0</v>
      </c>
      <c r="O48" s="39">
        <f t="shared" si="20"/>
        <v>0</v>
      </c>
      <c r="P48" s="23" t="str">
        <f t="shared" si="11"/>
        <v/>
      </c>
      <c r="Q48" s="39">
        <f t="shared" si="12"/>
        <v>0</v>
      </c>
      <c r="R48" s="39">
        <f t="shared" si="21"/>
        <v>0</v>
      </c>
      <c r="S48" s="39">
        <f t="shared" si="22"/>
        <v>0</v>
      </c>
      <c r="T48" s="39" t="e">
        <f>VLOOKUP(C48,'Division 1'!$B$3:$C$102,2,FALSE)</f>
        <v>#N/A</v>
      </c>
      <c r="U48" s="39" t="e">
        <f>VLOOKUP(C48,'Division 2'!$B$3:$C$99,2,FALSE)</f>
        <v>#N/A</v>
      </c>
      <c r="V48" s="39">
        <f>IF(ISNUMBER(B48),IF(S48=1,VLOOKUP(C48,'Division 1'!$B$3:$D$102,3,FALSE),VLOOKUP(C48,'Division 2'!$B$3:$D$99,3,FALSE)),0)</f>
        <v>0</v>
      </c>
      <c r="W48">
        <f t="shared" si="23"/>
        <v>0</v>
      </c>
    </row>
    <row r="49" spans="4:23" x14ac:dyDescent="0.25">
      <c r="D49">
        <f t="shared" si="16"/>
        <v>0</v>
      </c>
      <c r="E49" s="22"/>
      <c r="F49" s="39">
        <f t="shared" si="17"/>
        <v>0</v>
      </c>
      <c r="G49" s="23" t="str">
        <f t="shared" si="2"/>
        <v/>
      </c>
      <c r="H49" s="39">
        <f t="shared" si="3"/>
        <v>0</v>
      </c>
      <c r="I49" s="39">
        <f t="shared" si="18"/>
        <v>0</v>
      </c>
      <c r="J49" s="23" t="str">
        <f t="shared" si="5"/>
        <v/>
      </c>
      <c r="K49" s="39">
        <f t="shared" si="6"/>
        <v>0</v>
      </c>
      <c r="L49" s="39">
        <f t="shared" si="19"/>
        <v>0</v>
      </c>
      <c r="M49" s="23" t="str">
        <f t="shared" si="8"/>
        <v/>
      </c>
      <c r="N49" s="39">
        <f t="shared" si="9"/>
        <v>0</v>
      </c>
      <c r="O49" s="39">
        <f t="shared" si="20"/>
        <v>0</v>
      </c>
      <c r="P49" s="23" t="str">
        <f t="shared" si="11"/>
        <v/>
      </c>
      <c r="Q49" s="39">
        <f t="shared" si="12"/>
        <v>0</v>
      </c>
      <c r="R49" s="39">
        <f t="shared" si="21"/>
        <v>0</v>
      </c>
      <c r="S49" s="39">
        <f t="shared" si="22"/>
        <v>0</v>
      </c>
      <c r="T49" s="39" t="e">
        <f>VLOOKUP(C49,'Division 1'!$B$3:$C$102,2,FALSE)</f>
        <v>#N/A</v>
      </c>
      <c r="U49" s="39" t="e">
        <f>VLOOKUP(C49,'Division 2'!$B$3:$C$99,2,FALSE)</f>
        <v>#N/A</v>
      </c>
      <c r="V49" s="39">
        <f>IF(ISNUMBER(B49),IF(S49=1,VLOOKUP(C49,'Division 1'!$B$3:$D$102,3,FALSE),VLOOKUP(C49,'Division 2'!$B$3:$D$99,3,FALSE)),0)</f>
        <v>0</v>
      </c>
      <c r="W49">
        <f t="shared" si="23"/>
        <v>0</v>
      </c>
    </row>
    <row r="50" spans="4:23" x14ac:dyDescent="0.25">
      <c r="D50">
        <f t="shared" si="16"/>
        <v>0</v>
      </c>
      <c r="E50" s="22"/>
      <c r="F50" s="39">
        <f t="shared" si="17"/>
        <v>0</v>
      </c>
      <c r="G50" s="23" t="str">
        <f t="shared" si="2"/>
        <v/>
      </c>
      <c r="H50" s="39">
        <f t="shared" si="3"/>
        <v>0</v>
      </c>
      <c r="I50" s="39">
        <f t="shared" si="18"/>
        <v>0</v>
      </c>
      <c r="J50" s="23" t="str">
        <f t="shared" si="5"/>
        <v/>
      </c>
      <c r="K50" s="39">
        <f t="shared" si="6"/>
        <v>0</v>
      </c>
      <c r="L50" s="39">
        <f t="shared" si="19"/>
        <v>0</v>
      </c>
      <c r="M50" s="23" t="str">
        <f t="shared" si="8"/>
        <v/>
      </c>
      <c r="N50" s="39">
        <f t="shared" si="9"/>
        <v>0</v>
      </c>
      <c r="O50" s="39">
        <f t="shared" si="20"/>
        <v>0</v>
      </c>
      <c r="P50" s="23" t="str">
        <f t="shared" si="11"/>
        <v/>
      </c>
      <c r="Q50" s="39">
        <f t="shared" si="12"/>
        <v>0</v>
      </c>
      <c r="R50" s="39">
        <f t="shared" si="21"/>
        <v>0</v>
      </c>
      <c r="S50" s="39">
        <f t="shared" si="22"/>
        <v>0</v>
      </c>
      <c r="T50" s="39" t="e">
        <f>VLOOKUP(C50,'Division 1'!$B$3:$C$102,2,FALSE)</f>
        <v>#N/A</v>
      </c>
      <c r="U50" s="39" t="e">
        <f>VLOOKUP(C50,'Division 2'!$B$3:$C$99,2,FALSE)</f>
        <v>#N/A</v>
      </c>
      <c r="V50" s="39">
        <f>IF(ISNUMBER(B50),IF(S50=1,VLOOKUP(C50,'Division 1'!$B$3:$D$102,3,FALSE),VLOOKUP(C50,'Division 2'!$B$3:$D$99,3,FALSE)),0)</f>
        <v>0</v>
      </c>
      <c r="W50">
        <f t="shared" si="23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C4:C50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5" workbookViewId="0">
      <selection activeCell="E5" sqref="E5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2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16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44198</v>
      </c>
      <c r="C4" t="s">
        <v>10</v>
      </c>
      <c r="D4" t="str">
        <f t="shared" ref="D4:D30" si="0">IF(A4="Old",C4&amp;" Old",C4)</f>
        <v>Raymond Carmichael</v>
      </c>
      <c r="E4" s="22">
        <v>3.5648148148148151E-2</v>
      </c>
      <c r="F4" s="21">
        <f>I4+L4+O4+R4</f>
        <v>6</v>
      </c>
      <c r="G4" s="23" t="str">
        <f>IF($A4="Old","",IF(AND($S4=1,$V4="F"),$E4,""))</f>
        <v/>
      </c>
      <c r="H4" s="38">
        <f>IF(ISNUMBER(G4),RANK(G4,G$4:G$50,1),0)</f>
        <v>0</v>
      </c>
      <c r="I4" s="38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38">
        <f>IF(ISNUMBER(J4),RANK(J4,J$4:J$50,1),0)</f>
        <v>0</v>
      </c>
      <c r="L4" s="38">
        <f>IF(K4=1,10,IF(K4=2,9,IF(K4=3,8,IF(K4=4,7,IF(K4=5,6,IF(K4=6,5,IF(K4=7,4,IF(K4=8,3,IF(K4=9,2,IF(K4=10,1,0))))))))))</f>
        <v>0</v>
      </c>
      <c r="M4" s="23">
        <f>IF($A4="Old","",IF(AND($S4=1,$V4="M"),$E4,""))</f>
        <v>3.5648148148148151E-2</v>
      </c>
      <c r="N4" s="38">
        <f>IF(ISNUMBER(M4),RANK(M4,M$4:M$50,1),0)</f>
        <v>5</v>
      </c>
      <c r="O4" s="38">
        <f>IF(N4=1,10,IF(N4=2,9,IF(N4=3,8,IF(N4=4,7,IF(N4=5,6,IF(N4=6,5,IF(N4=7,4,IF(N4=8,3,IF(N4=9,2,IF(N4=10,1,0))))))))))</f>
        <v>6</v>
      </c>
      <c r="P4" s="23" t="str">
        <f>IF($A4="Old","",IF(AND($S4=2,$V4="M"),$E4,""))</f>
        <v/>
      </c>
      <c r="Q4" s="38">
        <f>IF(ISNUMBER(P4),RANK(P4,P$4:P$50,1),0)</f>
        <v>0</v>
      </c>
      <c r="R4" s="38">
        <f>IF(Q4=1,10,IF(Q4=2,9,IF(Q4=3,8,IF(Q4=4,7,IF(Q4=5,6,IF(Q4=6,5,IF(Q4=7,4,IF(Q4=8,3,IF(Q4=9,2,IF(Q4=10,1,0))))))))))</f>
        <v>0</v>
      </c>
      <c r="S4" s="21">
        <f>SUMIF(T4:U4,"&gt;"&amp;0.1)</f>
        <v>1</v>
      </c>
      <c r="T4" s="21">
        <f>VLOOKUP(C4,'Division 1'!$B$3:$C$102,2,FALSE)</f>
        <v>1</v>
      </c>
      <c r="U4" s="21" t="e">
        <f>VLOOKUP(C4,'Division 2'!$B$3:$C$99,2,FALSE)</f>
        <v>#N/A</v>
      </c>
      <c r="V4" s="21" t="str">
        <f>IF(ISNUMBER(B4),IF(S4=1,VLOOKUP(C4,'Division 1'!$B$3:$D$102,3,FALSE),VLOOKUP(C4,'Division 2'!$B$3:$D$99,3,FALSE)),0)</f>
        <v>M</v>
      </c>
      <c r="W4" t="str">
        <f>C4</f>
        <v>Raymond Carmichael</v>
      </c>
    </row>
    <row r="5" spans="1:23" x14ac:dyDescent="0.25">
      <c r="A5" t="s">
        <v>148</v>
      </c>
      <c r="B5" s="15">
        <v>44205</v>
      </c>
      <c r="C5" t="s">
        <v>53</v>
      </c>
      <c r="D5" t="str">
        <f t="shared" si="0"/>
        <v>John Scurr Old</v>
      </c>
      <c r="E5" s="22">
        <v>3.75462962962963E-2</v>
      </c>
      <c r="F5" s="21">
        <f t="shared" ref="F5:F30" si="1">I5+L5+O5+R5</f>
        <v>0</v>
      </c>
      <c r="G5" s="23" t="str">
        <f t="shared" ref="G5:G50" si="2">IF($A5="Old","",IF(AND($S5=1,$V5="F"),$E5,""))</f>
        <v/>
      </c>
      <c r="H5" s="40">
        <f t="shared" ref="H5:H50" si="3">IF(ISNUMBER(G5),RANK(G5,G$4:G$50,1),0)</f>
        <v>0</v>
      </c>
      <c r="I5" s="38">
        <f t="shared" ref="I5:I3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40">
        <f t="shared" ref="K5:K50" si="6">IF(ISNUMBER(J5),RANK(J5,J$4:J$50,1),0)</f>
        <v>0</v>
      </c>
      <c r="L5" s="38">
        <f t="shared" ref="L5:L30" si="7">IF(K5=1,10,IF(K5=2,9,IF(K5=3,8,IF(K5=4,7,IF(K5=5,6,IF(K5=6,5,IF(K5=7,4,IF(K5=8,3,IF(K5=9,2,IF(K5=10,1,0))))))))))</f>
        <v>0</v>
      </c>
      <c r="M5" s="23" t="str">
        <f t="shared" ref="M5:M50" si="8">IF($A5="Old","",IF(AND($S5=1,$V5="M"),$E5,""))</f>
        <v/>
      </c>
      <c r="N5" s="40">
        <f t="shared" ref="N5:N50" si="9">IF(ISNUMBER(M5),RANK(M5,M$4:M$50,1),0)</f>
        <v>0</v>
      </c>
      <c r="O5" s="38">
        <f t="shared" ref="O5:O30" si="10">IF(N5=1,10,IF(N5=2,9,IF(N5=3,8,IF(N5=4,7,IF(N5=5,6,IF(N5=6,5,IF(N5=7,4,IF(N5=8,3,IF(N5=9,2,IF(N5=10,1,0))))))))))</f>
        <v>0</v>
      </c>
      <c r="P5" s="23" t="str">
        <f t="shared" ref="P5:P50" si="11">IF($A5="Old","",IF(AND($S5=2,$V5="M"),$E5,""))</f>
        <v/>
      </c>
      <c r="Q5" s="40">
        <f t="shared" ref="Q5:Q50" si="12">IF(ISNUMBER(P5),RANK(P5,P$4:P$50,1),0)</f>
        <v>0</v>
      </c>
      <c r="R5" s="38">
        <f t="shared" ref="R5:R30" si="13">IF(Q5=1,10,IF(Q5=2,9,IF(Q5=3,8,IF(Q5=4,7,IF(Q5=5,6,IF(Q5=6,5,IF(Q5=7,4,IF(Q5=8,3,IF(Q5=9,2,IF(Q5=10,1,0))))))))))</f>
        <v>0</v>
      </c>
      <c r="S5" s="21">
        <f t="shared" ref="S5:S30" si="14">SUMIF(T5:U5,"&gt;"&amp;0.1)</f>
        <v>1</v>
      </c>
      <c r="T5" s="21">
        <f>VLOOKUP(C5,'Division 1'!$B$3:$C$102,2,FALSE)</f>
        <v>1</v>
      </c>
      <c r="U5" s="21" t="e">
        <f>VLOOKUP(C5,'Division 2'!$B$3:$C$99,2,FALSE)</f>
        <v>#N/A</v>
      </c>
      <c r="V5" s="21" t="str">
        <f>IF(ISNUMBER(B5),IF(S5=1,VLOOKUP(C5,'Division 1'!$B$3:$D$102,3,FALSE),VLOOKUP(C5,'Division 2'!$B$3:$D$99,3,FALSE)),0)</f>
        <v>M</v>
      </c>
      <c r="W5" t="str">
        <f t="shared" ref="W5:W30" si="15">C5</f>
        <v>John Scurr</v>
      </c>
    </row>
    <row r="6" spans="1:23" x14ac:dyDescent="0.25">
      <c r="B6" s="15">
        <v>44220</v>
      </c>
      <c r="C6" t="s">
        <v>2</v>
      </c>
      <c r="D6" t="str">
        <f t="shared" si="0"/>
        <v>Jane Spink</v>
      </c>
      <c r="E6" s="22">
        <v>3.5682870370370372E-2</v>
      </c>
      <c r="F6" s="21">
        <f t="shared" si="1"/>
        <v>10</v>
      </c>
      <c r="G6" s="23">
        <f t="shared" si="2"/>
        <v>3.5682870370370372E-2</v>
      </c>
      <c r="H6" s="40">
        <f t="shared" si="3"/>
        <v>1</v>
      </c>
      <c r="I6" s="38">
        <f t="shared" si="4"/>
        <v>10</v>
      </c>
      <c r="J6" s="23" t="str">
        <f t="shared" si="5"/>
        <v/>
      </c>
      <c r="K6" s="40">
        <f t="shared" si="6"/>
        <v>0</v>
      </c>
      <c r="L6" s="38">
        <f t="shared" si="7"/>
        <v>0</v>
      </c>
      <c r="M6" s="23" t="str">
        <f t="shared" si="8"/>
        <v/>
      </c>
      <c r="N6" s="40">
        <f t="shared" si="9"/>
        <v>0</v>
      </c>
      <c r="O6" s="38">
        <f t="shared" si="10"/>
        <v>0</v>
      </c>
      <c r="P6" s="23" t="str">
        <f t="shared" si="11"/>
        <v/>
      </c>
      <c r="Q6" s="40">
        <f t="shared" si="12"/>
        <v>0</v>
      </c>
      <c r="R6" s="38">
        <f t="shared" si="13"/>
        <v>0</v>
      </c>
      <c r="S6" s="21">
        <f t="shared" si="14"/>
        <v>1</v>
      </c>
      <c r="T6" s="21">
        <f>VLOOKUP(C6,'Division 1'!$B$3:$C$102,2,FALSE)</f>
        <v>1</v>
      </c>
      <c r="U6" s="21" t="e">
        <f>VLOOKUP(C6,'Division 2'!$B$3:$C$99,2,FALSE)</f>
        <v>#N/A</v>
      </c>
      <c r="V6" s="21" t="str">
        <f>IF(ISNUMBER(B6),IF(S6=1,VLOOKUP(C6,'Division 1'!$B$3:$D$102,3,FALSE),VLOOKUP(C6,'Division 2'!$B$3:$D$99,3,FALSE)),0)</f>
        <v>F</v>
      </c>
      <c r="W6" t="str">
        <f t="shared" si="15"/>
        <v>Jane Spink</v>
      </c>
    </row>
    <row r="7" spans="1:23" x14ac:dyDescent="0.25">
      <c r="B7" s="15">
        <v>44220</v>
      </c>
      <c r="C7" t="s">
        <v>18</v>
      </c>
      <c r="D7" t="str">
        <f>IF(A7="Old",C7&amp;" Old",C7)</f>
        <v>Pete King</v>
      </c>
      <c r="E7" s="22">
        <v>4.6666666666666669E-2</v>
      </c>
      <c r="F7" s="21">
        <f t="shared" si="1"/>
        <v>3</v>
      </c>
      <c r="G7" s="23" t="str">
        <f t="shared" si="2"/>
        <v/>
      </c>
      <c r="H7" s="40">
        <f t="shared" si="3"/>
        <v>0</v>
      </c>
      <c r="I7" s="38">
        <f t="shared" si="4"/>
        <v>0</v>
      </c>
      <c r="J7" s="23" t="str">
        <f t="shared" si="5"/>
        <v/>
      </c>
      <c r="K7" s="40">
        <f t="shared" si="6"/>
        <v>0</v>
      </c>
      <c r="L7" s="38">
        <f t="shared" si="7"/>
        <v>0</v>
      </c>
      <c r="M7" s="23">
        <f t="shared" si="8"/>
        <v>4.6666666666666669E-2</v>
      </c>
      <c r="N7" s="40">
        <f t="shared" si="9"/>
        <v>8</v>
      </c>
      <c r="O7" s="38">
        <f t="shared" si="10"/>
        <v>3</v>
      </c>
      <c r="P7" s="23" t="str">
        <f t="shared" si="11"/>
        <v/>
      </c>
      <c r="Q7" s="40">
        <f t="shared" si="12"/>
        <v>0</v>
      </c>
      <c r="R7" s="38">
        <f t="shared" si="13"/>
        <v>0</v>
      </c>
      <c r="S7" s="21">
        <f t="shared" si="14"/>
        <v>1</v>
      </c>
      <c r="T7" s="21">
        <f>VLOOKUP(C7,'Division 1'!$B$3:$C$102,2,FALSE)</f>
        <v>1</v>
      </c>
      <c r="U7" s="21" t="e">
        <f>VLOOKUP(C7,'Division 2'!$B$3:$C$99,2,FALSE)</f>
        <v>#N/A</v>
      </c>
      <c r="V7" s="21" t="str">
        <f>IF(ISNUMBER(B7),IF(S7=1,VLOOKUP(C7,'Division 1'!$B$3:$D$102,3,FALSE),VLOOKUP(C7,'Division 2'!$B$3:$D$99,3,FALSE)),0)</f>
        <v>M</v>
      </c>
      <c r="W7" t="str">
        <f t="shared" si="15"/>
        <v>Pete King</v>
      </c>
    </row>
    <row r="8" spans="1:23" x14ac:dyDescent="0.25">
      <c r="B8" s="15">
        <v>44220</v>
      </c>
      <c r="C8" t="s">
        <v>58</v>
      </c>
      <c r="D8" t="str">
        <f t="shared" si="0"/>
        <v>Mark Chapman</v>
      </c>
      <c r="E8" s="22">
        <v>4.7916666666666663E-2</v>
      </c>
      <c r="F8" s="21">
        <f t="shared" si="1"/>
        <v>9</v>
      </c>
      <c r="G8" s="23" t="str">
        <f t="shared" si="2"/>
        <v/>
      </c>
      <c r="H8" s="40">
        <f t="shared" si="3"/>
        <v>0</v>
      </c>
      <c r="I8" s="38">
        <f t="shared" si="4"/>
        <v>0</v>
      </c>
      <c r="J8" s="23" t="str">
        <f t="shared" si="5"/>
        <v/>
      </c>
      <c r="K8" s="40">
        <f t="shared" si="6"/>
        <v>0</v>
      </c>
      <c r="L8" s="38">
        <f t="shared" si="7"/>
        <v>0</v>
      </c>
      <c r="M8" s="23" t="str">
        <f t="shared" si="8"/>
        <v/>
      </c>
      <c r="N8" s="40">
        <f t="shared" si="9"/>
        <v>0</v>
      </c>
      <c r="O8" s="38">
        <f t="shared" si="10"/>
        <v>0</v>
      </c>
      <c r="P8" s="23">
        <f t="shared" si="11"/>
        <v>4.7916666666666663E-2</v>
      </c>
      <c r="Q8" s="40">
        <f t="shared" si="12"/>
        <v>2</v>
      </c>
      <c r="R8" s="38">
        <f t="shared" si="13"/>
        <v>9</v>
      </c>
      <c r="S8" s="21">
        <f t="shared" si="14"/>
        <v>2</v>
      </c>
      <c r="T8" s="21" t="e">
        <f>VLOOKUP(C8,'Division 1'!$B$3:$C$102,2,FALSE)</f>
        <v>#N/A</v>
      </c>
      <c r="U8" s="21">
        <f>VLOOKUP(C8,'Division 2'!$B$3:$C$99,2,FALSE)</f>
        <v>2</v>
      </c>
      <c r="V8" s="21" t="str">
        <f>IF(ISNUMBER(B8),IF(S8=1,VLOOKUP(C8,'Division 1'!$B$3:$D$102,3,FALSE),VLOOKUP(C8,'Division 2'!$B$3:$D$99,3,FALSE)),0)</f>
        <v>M</v>
      </c>
      <c r="W8" t="str">
        <f t="shared" si="15"/>
        <v>Mark Chapman</v>
      </c>
    </row>
    <row r="9" spans="1:23" x14ac:dyDescent="0.25">
      <c r="B9" s="15">
        <v>44220</v>
      </c>
      <c r="C9" t="s">
        <v>150</v>
      </c>
      <c r="D9" t="str">
        <f t="shared" si="0"/>
        <v>Karen Hoskins</v>
      </c>
      <c r="E9" s="22">
        <v>4.7222222222222221E-2</v>
      </c>
      <c r="F9" s="21">
        <f t="shared" si="1"/>
        <v>9</v>
      </c>
      <c r="G9" s="23" t="str">
        <f t="shared" si="2"/>
        <v/>
      </c>
      <c r="H9" s="40">
        <f t="shared" si="3"/>
        <v>0</v>
      </c>
      <c r="I9" s="38">
        <f t="shared" si="4"/>
        <v>0</v>
      </c>
      <c r="J9" s="23">
        <f t="shared" si="5"/>
        <v>4.7222222222222221E-2</v>
      </c>
      <c r="K9" s="40">
        <f t="shared" si="6"/>
        <v>2</v>
      </c>
      <c r="L9" s="38">
        <f t="shared" si="7"/>
        <v>9</v>
      </c>
      <c r="M9" s="23" t="str">
        <f t="shared" si="8"/>
        <v/>
      </c>
      <c r="N9" s="40">
        <f t="shared" si="9"/>
        <v>0</v>
      </c>
      <c r="O9" s="38">
        <f t="shared" si="10"/>
        <v>0</v>
      </c>
      <c r="P9" s="23" t="str">
        <f t="shared" si="11"/>
        <v/>
      </c>
      <c r="Q9" s="40">
        <f t="shared" si="12"/>
        <v>0</v>
      </c>
      <c r="R9" s="38">
        <f t="shared" si="13"/>
        <v>0</v>
      </c>
      <c r="S9" s="21">
        <f t="shared" si="14"/>
        <v>2</v>
      </c>
      <c r="T9" s="21" t="e">
        <f>VLOOKUP(C9,'Division 1'!$B$3:$C$102,2,FALSE)</f>
        <v>#N/A</v>
      </c>
      <c r="U9" s="21">
        <f>VLOOKUP(C9,'Division 2'!$B$3:$C$99,2,FALSE)</f>
        <v>2</v>
      </c>
      <c r="V9" s="21" t="str">
        <f>IF(ISNUMBER(B9),IF(S9=1,VLOOKUP(C9,'Division 1'!$B$3:$D$102,3,FALSE),VLOOKUP(C9,'Division 2'!$B$3:$D$99,3,FALSE)),0)</f>
        <v>F</v>
      </c>
      <c r="W9" t="str">
        <f t="shared" si="15"/>
        <v>Karen Hoskins</v>
      </c>
    </row>
    <row r="10" spans="1:23" x14ac:dyDescent="0.25">
      <c r="B10" s="37">
        <v>44225</v>
      </c>
      <c r="C10" t="s">
        <v>70</v>
      </c>
      <c r="D10" t="str">
        <f t="shared" si="0"/>
        <v>Andrew Malcolm</v>
      </c>
      <c r="E10" s="22">
        <v>4.2986111111111114E-2</v>
      </c>
      <c r="F10" s="21">
        <f t="shared" si="1"/>
        <v>10</v>
      </c>
      <c r="G10" s="23" t="str">
        <f t="shared" si="2"/>
        <v/>
      </c>
      <c r="H10" s="40">
        <f t="shared" si="3"/>
        <v>0</v>
      </c>
      <c r="I10" s="38">
        <f t="shared" si="4"/>
        <v>0</v>
      </c>
      <c r="J10" s="23" t="str">
        <f t="shared" si="5"/>
        <v/>
      </c>
      <c r="K10" s="40">
        <f t="shared" si="6"/>
        <v>0</v>
      </c>
      <c r="L10" s="38">
        <f t="shared" si="7"/>
        <v>0</v>
      </c>
      <c r="M10" s="23" t="str">
        <f t="shared" si="8"/>
        <v/>
      </c>
      <c r="N10" s="40">
        <f t="shared" si="9"/>
        <v>0</v>
      </c>
      <c r="O10" s="38">
        <f t="shared" si="10"/>
        <v>0</v>
      </c>
      <c r="P10" s="23">
        <f t="shared" si="11"/>
        <v>4.2986111111111114E-2</v>
      </c>
      <c r="Q10" s="40">
        <f t="shared" si="12"/>
        <v>1</v>
      </c>
      <c r="R10" s="38">
        <f t="shared" si="13"/>
        <v>10</v>
      </c>
      <c r="S10" s="21">
        <f t="shared" si="14"/>
        <v>2</v>
      </c>
      <c r="T10" s="21" t="e">
        <f>VLOOKUP(C10,'Division 1'!$B$3:$C$102,2,FALSE)</f>
        <v>#N/A</v>
      </c>
      <c r="U10" s="21">
        <f>VLOOKUP(C10,'Division 2'!$B$3:$C$99,2,FALSE)</f>
        <v>2</v>
      </c>
      <c r="V10" s="21" t="str">
        <f>IF(ISNUMBER(B10),IF(S10=1,VLOOKUP(C10,'Division 1'!$B$3:$D$102,3,FALSE),VLOOKUP(C10,'Division 2'!$B$3:$D$99,3,FALSE)),0)</f>
        <v>M</v>
      </c>
      <c r="W10" t="str">
        <f t="shared" si="15"/>
        <v>Andrew Malcolm</v>
      </c>
    </row>
    <row r="11" spans="1:23" x14ac:dyDescent="0.25">
      <c r="B11" s="37">
        <v>44225</v>
      </c>
      <c r="C11" t="s">
        <v>53</v>
      </c>
      <c r="D11" t="str">
        <f t="shared" si="0"/>
        <v>John Scurr</v>
      </c>
      <c r="E11" s="22">
        <v>3.4629629629629628E-2</v>
      </c>
      <c r="F11" s="21">
        <f t="shared" si="1"/>
        <v>7</v>
      </c>
      <c r="G11" s="23" t="str">
        <f t="shared" si="2"/>
        <v/>
      </c>
      <c r="H11" s="40">
        <f t="shared" si="3"/>
        <v>0</v>
      </c>
      <c r="I11" s="38">
        <f t="shared" si="4"/>
        <v>0</v>
      </c>
      <c r="J11" s="23" t="str">
        <f t="shared" si="5"/>
        <v/>
      </c>
      <c r="K11" s="40">
        <f t="shared" si="6"/>
        <v>0</v>
      </c>
      <c r="L11" s="38">
        <f t="shared" si="7"/>
        <v>0</v>
      </c>
      <c r="M11" s="23">
        <f t="shared" si="8"/>
        <v>3.4629629629629628E-2</v>
      </c>
      <c r="N11" s="40">
        <f t="shared" si="9"/>
        <v>4</v>
      </c>
      <c r="O11" s="38">
        <f t="shared" si="10"/>
        <v>7</v>
      </c>
      <c r="P11" s="23" t="str">
        <f t="shared" si="11"/>
        <v/>
      </c>
      <c r="Q11" s="40">
        <f t="shared" si="12"/>
        <v>0</v>
      </c>
      <c r="R11" s="38">
        <f t="shared" si="13"/>
        <v>0</v>
      </c>
      <c r="S11" s="21">
        <f t="shared" si="14"/>
        <v>1</v>
      </c>
      <c r="T11" s="21">
        <f>VLOOKUP(C11,'Division 1'!$B$3:$C$102,2,FALSE)</f>
        <v>1</v>
      </c>
      <c r="U11" s="21" t="e">
        <f>VLOOKUP(C11,'Division 2'!$B$3:$C$99,2,FALSE)</f>
        <v>#N/A</v>
      </c>
      <c r="V11" s="21" t="str">
        <f>IF(ISNUMBER(B11),IF(S11=1,VLOOKUP(C11,'Division 1'!$B$3:$D$102,3,FALSE),VLOOKUP(C11,'Division 2'!$B$3:$D$99,3,FALSE)),0)</f>
        <v>M</v>
      </c>
      <c r="W11" t="str">
        <f t="shared" si="15"/>
        <v>John Scurr</v>
      </c>
    </row>
    <row r="12" spans="1:23" x14ac:dyDescent="0.25">
      <c r="B12" s="37">
        <v>44226</v>
      </c>
      <c r="C12" t="s">
        <v>56</v>
      </c>
      <c r="D12" t="str">
        <f t="shared" si="0"/>
        <v>Christine Hearmon</v>
      </c>
      <c r="E12" s="22">
        <v>4.1863425925925929E-2</v>
      </c>
      <c r="F12" s="21">
        <f t="shared" si="1"/>
        <v>10</v>
      </c>
      <c r="G12" s="23" t="str">
        <f t="shared" si="2"/>
        <v/>
      </c>
      <c r="H12" s="40">
        <f t="shared" si="3"/>
        <v>0</v>
      </c>
      <c r="I12" s="38">
        <f t="shared" si="4"/>
        <v>0</v>
      </c>
      <c r="J12" s="23">
        <f t="shared" si="5"/>
        <v>4.1863425925925929E-2</v>
      </c>
      <c r="K12" s="40">
        <f t="shared" si="6"/>
        <v>1</v>
      </c>
      <c r="L12" s="38">
        <f t="shared" si="7"/>
        <v>10</v>
      </c>
      <c r="M12" s="23" t="str">
        <f t="shared" si="8"/>
        <v/>
      </c>
      <c r="N12" s="40">
        <f t="shared" si="9"/>
        <v>0</v>
      </c>
      <c r="O12" s="38">
        <f t="shared" si="10"/>
        <v>0</v>
      </c>
      <c r="P12" s="23" t="str">
        <f t="shared" si="11"/>
        <v/>
      </c>
      <c r="Q12" s="40">
        <f t="shared" si="12"/>
        <v>0</v>
      </c>
      <c r="R12" s="38">
        <f t="shared" si="13"/>
        <v>0</v>
      </c>
      <c r="S12" s="21">
        <f t="shared" si="14"/>
        <v>2</v>
      </c>
      <c r="T12" s="21" t="e">
        <f>VLOOKUP(C12,'Division 1'!$B$3:$C$102,2,FALSE)</f>
        <v>#N/A</v>
      </c>
      <c r="U12" s="21">
        <f>VLOOKUP(C12,'Division 2'!$B$3:$C$99,2,FALSE)</f>
        <v>2</v>
      </c>
      <c r="V12" s="21" t="str">
        <f>IF(ISNUMBER(B12),IF(S12=1,VLOOKUP(C12,'Division 1'!$B$3:$D$102,3,FALSE),VLOOKUP(C12,'Division 2'!$B$3:$D$99,3,FALSE)),0)</f>
        <v>F</v>
      </c>
      <c r="W12" t="str">
        <f t="shared" si="15"/>
        <v>Christine Hearmon</v>
      </c>
    </row>
    <row r="13" spans="1:23" x14ac:dyDescent="0.25">
      <c r="B13" s="37">
        <v>44231</v>
      </c>
      <c r="C13" t="s">
        <v>17</v>
      </c>
      <c r="D13" t="str">
        <f t="shared" si="0"/>
        <v>Stuart Park</v>
      </c>
      <c r="E13" s="22">
        <v>3.7835648148148153E-2</v>
      </c>
      <c r="F13" s="21">
        <f t="shared" si="1"/>
        <v>5</v>
      </c>
      <c r="G13" s="23" t="str">
        <f t="shared" si="2"/>
        <v/>
      </c>
      <c r="H13" s="40">
        <f t="shared" si="3"/>
        <v>0</v>
      </c>
      <c r="I13" s="38">
        <f t="shared" si="4"/>
        <v>0</v>
      </c>
      <c r="J13" s="23" t="str">
        <f t="shared" si="5"/>
        <v/>
      </c>
      <c r="K13" s="40">
        <f t="shared" si="6"/>
        <v>0</v>
      </c>
      <c r="L13" s="38">
        <f t="shared" si="7"/>
        <v>0</v>
      </c>
      <c r="M13" s="23">
        <f t="shared" si="8"/>
        <v>3.7835648148148153E-2</v>
      </c>
      <c r="N13" s="40">
        <f t="shared" si="9"/>
        <v>6</v>
      </c>
      <c r="O13" s="38">
        <f t="shared" si="10"/>
        <v>5</v>
      </c>
      <c r="P13" s="23" t="str">
        <f t="shared" si="11"/>
        <v/>
      </c>
      <c r="Q13" s="40">
        <f t="shared" si="12"/>
        <v>0</v>
      </c>
      <c r="R13" s="38">
        <f t="shared" si="13"/>
        <v>0</v>
      </c>
      <c r="S13" s="21">
        <f t="shared" si="14"/>
        <v>1</v>
      </c>
      <c r="T13" s="21">
        <f>VLOOKUP(C13,'Division 1'!$B$3:$C$102,2,FALSE)</f>
        <v>1</v>
      </c>
      <c r="U13" s="21" t="e">
        <f>VLOOKUP(C13,'Division 2'!$B$3:$C$99,2,FALSE)</f>
        <v>#N/A</v>
      </c>
      <c r="V13" s="21" t="str">
        <f>IF(ISNUMBER(B13),IF(S13=1,VLOOKUP(C13,'Division 1'!$B$3:$D$102,3,FALSE),VLOOKUP(C13,'Division 2'!$B$3:$D$99,3,FALSE)),0)</f>
        <v>M</v>
      </c>
      <c r="W13" t="str">
        <f t="shared" si="15"/>
        <v>Stuart Park</v>
      </c>
    </row>
    <row r="14" spans="1:23" x14ac:dyDescent="0.25">
      <c r="A14" t="s">
        <v>148</v>
      </c>
      <c r="B14" s="37">
        <v>44199</v>
      </c>
      <c r="C14" t="s">
        <v>27</v>
      </c>
      <c r="D14" t="str">
        <f t="shared" si="0"/>
        <v>Mil Walton Old</v>
      </c>
      <c r="E14" s="22">
        <v>3.2650462962962964E-2</v>
      </c>
      <c r="F14" s="21">
        <f t="shared" si="1"/>
        <v>0</v>
      </c>
      <c r="G14" s="23" t="str">
        <f t="shared" si="2"/>
        <v/>
      </c>
      <c r="H14" s="40">
        <f t="shared" si="3"/>
        <v>0</v>
      </c>
      <c r="I14" s="38">
        <f t="shared" si="4"/>
        <v>0</v>
      </c>
      <c r="J14" s="23" t="str">
        <f t="shared" si="5"/>
        <v/>
      </c>
      <c r="K14" s="40">
        <f t="shared" si="6"/>
        <v>0</v>
      </c>
      <c r="L14" s="38">
        <f t="shared" si="7"/>
        <v>0</v>
      </c>
      <c r="M14" s="23" t="str">
        <f t="shared" si="8"/>
        <v/>
      </c>
      <c r="N14" s="40">
        <f t="shared" si="9"/>
        <v>0</v>
      </c>
      <c r="O14" s="38">
        <f t="shared" si="10"/>
        <v>0</v>
      </c>
      <c r="P14" s="23" t="str">
        <f t="shared" si="11"/>
        <v/>
      </c>
      <c r="Q14" s="40">
        <f t="shared" si="12"/>
        <v>0</v>
      </c>
      <c r="R14" s="38">
        <f t="shared" si="13"/>
        <v>0</v>
      </c>
      <c r="S14" s="21">
        <f t="shared" si="14"/>
        <v>1</v>
      </c>
      <c r="T14" s="21">
        <f>VLOOKUP(C14,'Division 1'!$B$3:$C$102,2,FALSE)</f>
        <v>1</v>
      </c>
      <c r="U14" s="21" t="e">
        <f>VLOOKUP(C14,'Division 2'!$B$3:$C$99,2,FALSE)</f>
        <v>#N/A</v>
      </c>
      <c r="V14" s="21" t="str">
        <f>IF(ISNUMBER(B14),IF(S14=1,VLOOKUP(C14,'Division 1'!$B$3:$D$102,3,FALSE),VLOOKUP(C14,'Division 2'!$B$3:$D$99,3,FALSE)),0)</f>
        <v>M</v>
      </c>
      <c r="W14" t="str">
        <f t="shared" si="15"/>
        <v>Mil Walton</v>
      </c>
    </row>
    <row r="15" spans="1:23" x14ac:dyDescent="0.25">
      <c r="B15" s="37">
        <v>44233</v>
      </c>
      <c r="C15" t="s">
        <v>40</v>
      </c>
      <c r="D15" t="str">
        <f t="shared" si="0"/>
        <v>Jonathan Wallace</v>
      </c>
      <c r="E15" s="22">
        <v>3.9016203703703699E-2</v>
      </c>
      <c r="F15" s="21">
        <f t="shared" si="1"/>
        <v>4</v>
      </c>
      <c r="G15" s="23" t="str">
        <f t="shared" si="2"/>
        <v/>
      </c>
      <c r="H15" s="40">
        <f t="shared" si="3"/>
        <v>0</v>
      </c>
      <c r="I15" s="38">
        <f t="shared" si="4"/>
        <v>0</v>
      </c>
      <c r="J15" s="23" t="str">
        <f t="shared" si="5"/>
        <v/>
      </c>
      <c r="K15" s="40">
        <f t="shared" si="6"/>
        <v>0</v>
      </c>
      <c r="L15" s="38">
        <f t="shared" si="7"/>
        <v>0</v>
      </c>
      <c r="M15" s="23">
        <f t="shared" si="8"/>
        <v>3.9016203703703699E-2</v>
      </c>
      <c r="N15" s="40">
        <f t="shared" si="9"/>
        <v>7</v>
      </c>
      <c r="O15" s="38">
        <f t="shared" si="10"/>
        <v>4</v>
      </c>
      <c r="P15" s="23" t="str">
        <f t="shared" si="11"/>
        <v/>
      </c>
      <c r="Q15" s="40">
        <f t="shared" si="12"/>
        <v>0</v>
      </c>
      <c r="R15" s="38">
        <f t="shared" si="13"/>
        <v>0</v>
      </c>
      <c r="S15" s="21">
        <f t="shared" si="14"/>
        <v>1</v>
      </c>
      <c r="T15" s="21">
        <f>VLOOKUP(C15,'Division 1'!$B$3:$C$102,2,FALSE)</f>
        <v>1</v>
      </c>
      <c r="U15" s="21" t="e">
        <f>VLOOKUP(C15,'Division 2'!$B$3:$C$99,2,FALSE)</f>
        <v>#N/A</v>
      </c>
      <c r="V15" s="21" t="str">
        <f>IF(ISNUMBER(B15),IF(S15=1,VLOOKUP(C15,'Division 1'!$B$3:$D$102,3,FALSE),VLOOKUP(C15,'Division 2'!$B$3:$D$99,3,FALSE)),0)</f>
        <v>M</v>
      </c>
      <c r="W15" t="str">
        <f t="shared" si="15"/>
        <v>Jonathan Wallace</v>
      </c>
    </row>
    <row r="16" spans="1:23" x14ac:dyDescent="0.25">
      <c r="B16" s="37">
        <v>44234</v>
      </c>
      <c r="C16" t="s">
        <v>27</v>
      </c>
      <c r="D16" t="str">
        <f t="shared" si="0"/>
        <v>Mil Walton</v>
      </c>
      <c r="E16" s="22">
        <v>3.1504629629629625E-2</v>
      </c>
      <c r="F16" s="21">
        <f t="shared" si="1"/>
        <v>8</v>
      </c>
      <c r="G16" s="23" t="str">
        <f t="shared" si="2"/>
        <v/>
      </c>
      <c r="H16" s="40">
        <f t="shared" si="3"/>
        <v>0</v>
      </c>
      <c r="I16" s="38">
        <f t="shared" si="4"/>
        <v>0</v>
      </c>
      <c r="J16" s="23" t="str">
        <f t="shared" si="5"/>
        <v/>
      </c>
      <c r="K16" s="40">
        <f t="shared" si="6"/>
        <v>0</v>
      </c>
      <c r="L16" s="38">
        <f t="shared" si="7"/>
        <v>0</v>
      </c>
      <c r="M16" s="23">
        <f t="shared" si="8"/>
        <v>3.1504629629629625E-2</v>
      </c>
      <c r="N16" s="40">
        <f t="shared" si="9"/>
        <v>3</v>
      </c>
      <c r="O16" s="38">
        <f t="shared" si="10"/>
        <v>8</v>
      </c>
      <c r="P16" s="23" t="str">
        <f t="shared" si="11"/>
        <v/>
      </c>
      <c r="Q16" s="40">
        <f t="shared" si="12"/>
        <v>0</v>
      </c>
      <c r="R16" s="38">
        <f t="shared" si="13"/>
        <v>0</v>
      </c>
      <c r="S16" s="21">
        <f t="shared" si="14"/>
        <v>1</v>
      </c>
      <c r="T16" s="21">
        <f>VLOOKUP(C16,'Division 1'!$B$3:$C$102,2,FALSE)</f>
        <v>1</v>
      </c>
      <c r="U16" s="21" t="e">
        <f>VLOOKUP(C16,'Division 2'!$B$3:$C$99,2,FALSE)</f>
        <v>#N/A</v>
      </c>
      <c r="V16" s="21" t="str">
        <f>IF(ISNUMBER(B16),IF(S16=1,VLOOKUP(C16,'Division 1'!$B$3:$D$102,3,FALSE),VLOOKUP(C16,'Division 2'!$B$3:$D$99,3,FALSE)),0)</f>
        <v>M</v>
      </c>
      <c r="W16" t="str">
        <f t="shared" si="15"/>
        <v>Mil Walton</v>
      </c>
    </row>
    <row r="17" spans="2:23" x14ac:dyDescent="0.25">
      <c r="B17" s="37">
        <v>44231</v>
      </c>
      <c r="C17" t="s">
        <v>5</v>
      </c>
      <c r="D17" t="str">
        <f t="shared" si="0"/>
        <v>David Walker</v>
      </c>
      <c r="E17" s="22">
        <v>3.1296296296296301E-2</v>
      </c>
      <c r="F17" s="21">
        <f t="shared" si="1"/>
        <v>10</v>
      </c>
      <c r="G17" s="23" t="str">
        <f t="shared" si="2"/>
        <v/>
      </c>
      <c r="H17" s="40">
        <f t="shared" si="3"/>
        <v>0</v>
      </c>
      <c r="I17" s="38">
        <f t="shared" si="4"/>
        <v>0</v>
      </c>
      <c r="J17" s="23" t="str">
        <f t="shared" si="5"/>
        <v/>
      </c>
      <c r="K17" s="40">
        <f t="shared" si="6"/>
        <v>0</v>
      </c>
      <c r="L17" s="38">
        <f t="shared" si="7"/>
        <v>0</v>
      </c>
      <c r="M17" s="23">
        <f t="shared" si="8"/>
        <v>3.1296296296296301E-2</v>
      </c>
      <c r="N17" s="40">
        <f t="shared" si="9"/>
        <v>1</v>
      </c>
      <c r="O17" s="38">
        <f t="shared" si="10"/>
        <v>10</v>
      </c>
      <c r="P17" s="23" t="str">
        <f t="shared" si="11"/>
        <v/>
      </c>
      <c r="Q17" s="40">
        <f t="shared" si="12"/>
        <v>0</v>
      </c>
      <c r="R17" s="38">
        <f t="shared" si="13"/>
        <v>0</v>
      </c>
      <c r="S17" s="21">
        <f t="shared" si="14"/>
        <v>1</v>
      </c>
      <c r="T17" s="21">
        <f>VLOOKUP(C17,'Division 1'!$B$3:$C$102,2,FALSE)</f>
        <v>1</v>
      </c>
      <c r="U17" s="21" t="e">
        <f>VLOOKUP(C17,'Division 2'!$B$3:$C$99,2,FALSE)</f>
        <v>#N/A</v>
      </c>
      <c r="V17" s="21" t="str">
        <f>IF(ISNUMBER(B17),IF(S17=1,VLOOKUP(C17,'Division 1'!$B$3:$D$102,3,FALSE),VLOOKUP(C17,'Division 2'!$B$3:$D$99,3,FALSE)),0)</f>
        <v>M</v>
      </c>
      <c r="W17" t="str">
        <f t="shared" si="15"/>
        <v>David Walker</v>
      </c>
    </row>
    <row r="18" spans="2:23" x14ac:dyDescent="0.25">
      <c r="B18" s="37">
        <v>44234</v>
      </c>
      <c r="C18" t="s">
        <v>6</v>
      </c>
      <c r="D18" t="str">
        <f t="shared" si="0"/>
        <v>Abbie Walker</v>
      </c>
      <c r="E18" s="22">
        <v>2.2250000000000001</v>
      </c>
      <c r="F18" s="21">
        <f t="shared" si="1"/>
        <v>9</v>
      </c>
      <c r="G18" s="23">
        <f t="shared" si="2"/>
        <v>2.2250000000000001</v>
      </c>
      <c r="H18" s="40">
        <f t="shared" si="3"/>
        <v>2</v>
      </c>
      <c r="I18" s="38">
        <f t="shared" si="4"/>
        <v>9</v>
      </c>
      <c r="J18" s="23" t="str">
        <f t="shared" si="5"/>
        <v/>
      </c>
      <c r="K18" s="40">
        <f t="shared" si="6"/>
        <v>0</v>
      </c>
      <c r="L18" s="38">
        <f t="shared" si="7"/>
        <v>0</v>
      </c>
      <c r="M18" s="23" t="str">
        <f t="shared" si="8"/>
        <v/>
      </c>
      <c r="N18" s="40">
        <f t="shared" si="9"/>
        <v>0</v>
      </c>
      <c r="O18" s="38">
        <f t="shared" si="10"/>
        <v>0</v>
      </c>
      <c r="P18" s="23" t="str">
        <f t="shared" si="11"/>
        <v/>
      </c>
      <c r="Q18" s="40">
        <f t="shared" si="12"/>
        <v>0</v>
      </c>
      <c r="R18" s="38">
        <f t="shared" si="13"/>
        <v>0</v>
      </c>
      <c r="S18" s="21">
        <f t="shared" si="14"/>
        <v>1</v>
      </c>
      <c r="T18" s="21">
        <f>VLOOKUP(C18,'Division 1'!$B$3:$C$102,2,FALSE)</f>
        <v>1</v>
      </c>
      <c r="U18" s="21" t="e">
        <f>VLOOKUP(C18,'Division 2'!$B$3:$C$99,2,FALSE)</f>
        <v>#N/A</v>
      </c>
      <c r="V18" s="21" t="str">
        <f>IF(ISNUMBER(B18),IF(S18=1,VLOOKUP(C18,'Division 1'!$B$3:$D$102,3,FALSE),VLOOKUP(C18,'Division 2'!$B$3:$D$99,3,FALSE)),0)</f>
        <v>F</v>
      </c>
      <c r="W18" t="str">
        <f t="shared" si="15"/>
        <v>Abbie Walker</v>
      </c>
    </row>
    <row r="19" spans="2:23" x14ac:dyDescent="0.25">
      <c r="B19" s="37">
        <v>44234</v>
      </c>
      <c r="C19" t="s">
        <v>3</v>
      </c>
      <c r="D19" t="str">
        <f t="shared" si="0"/>
        <v>Mark Raine</v>
      </c>
      <c r="E19" s="22">
        <v>3.138888888888889E-2</v>
      </c>
      <c r="F19" s="21">
        <f t="shared" si="1"/>
        <v>9</v>
      </c>
      <c r="G19" s="23" t="str">
        <f t="shared" si="2"/>
        <v/>
      </c>
      <c r="H19" s="40">
        <f t="shared" si="3"/>
        <v>0</v>
      </c>
      <c r="I19" s="38">
        <f t="shared" si="4"/>
        <v>0</v>
      </c>
      <c r="J19" s="23" t="str">
        <f t="shared" si="5"/>
        <v/>
      </c>
      <c r="K19" s="40">
        <f t="shared" si="6"/>
        <v>0</v>
      </c>
      <c r="L19" s="38">
        <f t="shared" si="7"/>
        <v>0</v>
      </c>
      <c r="M19" s="23">
        <f t="shared" si="8"/>
        <v>3.138888888888889E-2</v>
      </c>
      <c r="N19" s="40">
        <f t="shared" si="9"/>
        <v>2</v>
      </c>
      <c r="O19" s="38">
        <f t="shared" si="10"/>
        <v>9</v>
      </c>
      <c r="P19" s="23" t="str">
        <f t="shared" si="11"/>
        <v/>
      </c>
      <c r="Q19" s="40">
        <f t="shared" si="12"/>
        <v>0</v>
      </c>
      <c r="R19" s="38">
        <f t="shared" si="13"/>
        <v>0</v>
      </c>
      <c r="S19" s="21">
        <f t="shared" si="14"/>
        <v>1</v>
      </c>
      <c r="T19" s="21">
        <f>VLOOKUP(C19,'Division 1'!$B$3:$C$102,2,FALSE)</f>
        <v>1</v>
      </c>
      <c r="U19" s="21" t="e">
        <f>VLOOKUP(C19,'Division 2'!$B$3:$C$99,2,FALSE)</f>
        <v>#N/A</v>
      </c>
      <c r="V19" s="21" t="str">
        <f>IF(ISNUMBER(B19),IF(S19=1,VLOOKUP(C19,'Division 1'!$B$3:$D$102,3,FALSE),VLOOKUP(C19,'Division 2'!$B$3:$D$99,3,FALSE)),0)</f>
        <v>M</v>
      </c>
      <c r="W19" t="str">
        <f t="shared" si="15"/>
        <v>Mark Raine</v>
      </c>
    </row>
    <row r="20" spans="2:23" x14ac:dyDescent="0.25">
      <c r="B20" s="37"/>
      <c r="D20">
        <f t="shared" si="0"/>
        <v>0</v>
      </c>
      <c r="E20" s="22"/>
      <c r="F20" s="21">
        <f t="shared" si="1"/>
        <v>0</v>
      </c>
      <c r="G20" s="23" t="str">
        <f t="shared" si="2"/>
        <v/>
      </c>
      <c r="H20" s="40">
        <f t="shared" si="3"/>
        <v>0</v>
      </c>
      <c r="I20" s="38">
        <f t="shared" si="4"/>
        <v>0</v>
      </c>
      <c r="J20" s="23" t="str">
        <f t="shared" si="5"/>
        <v/>
      </c>
      <c r="K20" s="40">
        <f t="shared" si="6"/>
        <v>0</v>
      </c>
      <c r="L20" s="38">
        <f t="shared" si="7"/>
        <v>0</v>
      </c>
      <c r="M20" s="23" t="str">
        <f t="shared" si="8"/>
        <v/>
      </c>
      <c r="N20" s="40">
        <f t="shared" si="9"/>
        <v>0</v>
      </c>
      <c r="O20" s="38">
        <f t="shared" si="10"/>
        <v>0</v>
      </c>
      <c r="P20" s="23" t="str">
        <f t="shared" si="11"/>
        <v/>
      </c>
      <c r="Q20" s="40">
        <f t="shared" si="12"/>
        <v>0</v>
      </c>
      <c r="R20" s="38">
        <f t="shared" si="13"/>
        <v>0</v>
      </c>
      <c r="S20" s="21">
        <f t="shared" si="14"/>
        <v>0</v>
      </c>
      <c r="T20" s="21" t="e">
        <f>VLOOKUP(C20,'Division 1'!$B$3:$C$102,2,FALSE)</f>
        <v>#N/A</v>
      </c>
      <c r="U20" s="21" t="e">
        <f>VLOOKUP(C20,'Division 2'!$B$3:$C$99,2,FALSE)</f>
        <v>#N/A</v>
      </c>
      <c r="V20" s="21">
        <f>IF(ISNUMBER(B20),IF(S20=1,VLOOKUP(C20,'Division 1'!$B$3:$D$102,3,FALSE),VLOOKUP(C20,'Division 2'!$B$3:$D$99,3,FALSE)),0)</f>
        <v>0</v>
      </c>
      <c r="W20">
        <f t="shared" si="15"/>
        <v>0</v>
      </c>
    </row>
    <row r="21" spans="2:23" x14ac:dyDescent="0.25">
      <c r="B21" s="37"/>
      <c r="D21">
        <f t="shared" si="0"/>
        <v>0</v>
      </c>
      <c r="E21" s="22"/>
      <c r="F21" s="21">
        <f t="shared" si="1"/>
        <v>0</v>
      </c>
      <c r="G21" s="23" t="str">
        <f t="shared" si="2"/>
        <v/>
      </c>
      <c r="H21" s="40">
        <f t="shared" si="3"/>
        <v>0</v>
      </c>
      <c r="I21" s="38">
        <f t="shared" si="4"/>
        <v>0</v>
      </c>
      <c r="J21" s="23" t="str">
        <f t="shared" si="5"/>
        <v/>
      </c>
      <c r="K21" s="40">
        <f t="shared" si="6"/>
        <v>0</v>
      </c>
      <c r="L21" s="38">
        <f t="shared" si="7"/>
        <v>0</v>
      </c>
      <c r="M21" s="23" t="str">
        <f t="shared" si="8"/>
        <v/>
      </c>
      <c r="N21" s="40">
        <f t="shared" si="9"/>
        <v>0</v>
      </c>
      <c r="O21" s="38">
        <f t="shared" si="10"/>
        <v>0</v>
      </c>
      <c r="P21" s="23" t="str">
        <f t="shared" si="11"/>
        <v/>
      </c>
      <c r="Q21" s="40">
        <f t="shared" si="12"/>
        <v>0</v>
      </c>
      <c r="R21" s="38">
        <f t="shared" si="13"/>
        <v>0</v>
      </c>
      <c r="S21" s="21">
        <f t="shared" si="14"/>
        <v>0</v>
      </c>
      <c r="T21" s="21" t="e">
        <f>VLOOKUP(C21,'Division 1'!$B$3:$C$102,2,FALSE)</f>
        <v>#N/A</v>
      </c>
      <c r="U21" s="21" t="e">
        <f>VLOOKUP(C21,'Division 2'!$B$3:$C$99,2,FALSE)</f>
        <v>#N/A</v>
      </c>
      <c r="V21" s="21">
        <f>IF(ISNUMBER(B21),IF(S21=1,VLOOKUP(C21,'Division 1'!$B$3:$D$102,3,FALSE),VLOOKUP(C21,'Division 2'!$B$3:$D$99,3,FALSE)),0)</f>
        <v>0</v>
      </c>
      <c r="W21">
        <f t="shared" si="15"/>
        <v>0</v>
      </c>
    </row>
    <row r="22" spans="2:23" x14ac:dyDescent="0.25">
      <c r="B22" s="37"/>
      <c r="D22">
        <f t="shared" si="0"/>
        <v>0</v>
      </c>
      <c r="E22" s="22"/>
      <c r="F22" s="21">
        <f t="shared" si="1"/>
        <v>0</v>
      </c>
      <c r="G22" s="23" t="str">
        <f t="shared" si="2"/>
        <v/>
      </c>
      <c r="H22" s="40">
        <f t="shared" si="3"/>
        <v>0</v>
      </c>
      <c r="I22" s="38">
        <f t="shared" si="4"/>
        <v>0</v>
      </c>
      <c r="J22" s="23" t="str">
        <f t="shared" si="5"/>
        <v/>
      </c>
      <c r="K22" s="40">
        <f t="shared" si="6"/>
        <v>0</v>
      </c>
      <c r="L22" s="38">
        <f t="shared" si="7"/>
        <v>0</v>
      </c>
      <c r="M22" s="23" t="str">
        <f t="shared" si="8"/>
        <v/>
      </c>
      <c r="N22" s="40">
        <f t="shared" si="9"/>
        <v>0</v>
      </c>
      <c r="O22" s="38">
        <f t="shared" si="10"/>
        <v>0</v>
      </c>
      <c r="P22" s="23" t="str">
        <f t="shared" si="11"/>
        <v/>
      </c>
      <c r="Q22" s="40">
        <f t="shared" si="12"/>
        <v>0</v>
      </c>
      <c r="R22" s="38">
        <f t="shared" si="13"/>
        <v>0</v>
      </c>
      <c r="S22" s="21">
        <f t="shared" si="14"/>
        <v>0</v>
      </c>
      <c r="T22" s="21" t="e">
        <f>VLOOKUP(C22,'Division 1'!$B$3:$C$102,2,FALSE)</f>
        <v>#N/A</v>
      </c>
      <c r="U22" s="21" t="e">
        <f>VLOOKUP(C22,'Division 2'!$B$3:$C$99,2,FALSE)</f>
        <v>#N/A</v>
      </c>
      <c r="V22" s="21">
        <f>IF(ISNUMBER(B22),IF(S22=1,VLOOKUP(C22,'Division 1'!$B$3:$D$102,3,FALSE),VLOOKUP(C22,'Division 2'!$B$3:$D$99,3,FALSE)),0)</f>
        <v>0</v>
      </c>
      <c r="W22">
        <f t="shared" si="15"/>
        <v>0</v>
      </c>
    </row>
    <row r="23" spans="2:23" x14ac:dyDescent="0.25">
      <c r="B23" s="37"/>
      <c r="D23">
        <f t="shared" si="0"/>
        <v>0</v>
      </c>
      <c r="E23" s="22"/>
      <c r="F23" s="21">
        <f t="shared" si="1"/>
        <v>0</v>
      </c>
      <c r="G23" s="23" t="str">
        <f t="shared" si="2"/>
        <v/>
      </c>
      <c r="H23" s="40">
        <f t="shared" si="3"/>
        <v>0</v>
      </c>
      <c r="I23" s="38">
        <f t="shared" si="4"/>
        <v>0</v>
      </c>
      <c r="J23" s="23" t="str">
        <f t="shared" si="5"/>
        <v/>
      </c>
      <c r="K23" s="40">
        <f t="shared" si="6"/>
        <v>0</v>
      </c>
      <c r="L23" s="38">
        <f t="shared" si="7"/>
        <v>0</v>
      </c>
      <c r="M23" s="23" t="str">
        <f t="shared" si="8"/>
        <v/>
      </c>
      <c r="N23" s="40">
        <f t="shared" si="9"/>
        <v>0</v>
      </c>
      <c r="O23" s="38">
        <f t="shared" si="10"/>
        <v>0</v>
      </c>
      <c r="P23" s="23" t="str">
        <f t="shared" si="11"/>
        <v/>
      </c>
      <c r="Q23" s="40">
        <f t="shared" si="12"/>
        <v>0</v>
      </c>
      <c r="R23" s="38">
        <f t="shared" si="13"/>
        <v>0</v>
      </c>
      <c r="S23" s="21">
        <f t="shared" si="14"/>
        <v>0</v>
      </c>
      <c r="T23" s="21" t="e">
        <f>VLOOKUP(C23,'Division 1'!$B$3:$C$102,2,FALSE)</f>
        <v>#N/A</v>
      </c>
      <c r="U23" s="21" t="e">
        <f>VLOOKUP(C23,'Division 2'!$B$3:$C$99,2,FALSE)</f>
        <v>#N/A</v>
      </c>
      <c r="V23" s="21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21">
        <f t="shared" si="1"/>
        <v>0</v>
      </c>
      <c r="G24" s="23" t="str">
        <f t="shared" si="2"/>
        <v/>
      </c>
      <c r="H24" s="40">
        <f t="shared" si="3"/>
        <v>0</v>
      </c>
      <c r="I24" s="38">
        <f t="shared" si="4"/>
        <v>0</v>
      </c>
      <c r="J24" s="23" t="str">
        <f t="shared" si="5"/>
        <v/>
      </c>
      <c r="K24" s="40">
        <f t="shared" si="6"/>
        <v>0</v>
      </c>
      <c r="L24" s="38">
        <f t="shared" si="7"/>
        <v>0</v>
      </c>
      <c r="M24" s="23" t="str">
        <f t="shared" si="8"/>
        <v/>
      </c>
      <c r="N24" s="40">
        <f t="shared" si="9"/>
        <v>0</v>
      </c>
      <c r="O24" s="38">
        <f t="shared" si="10"/>
        <v>0</v>
      </c>
      <c r="P24" s="23" t="str">
        <f t="shared" si="11"/>
        <v/>
      </c>
      <c r="Q24" s="40">
        <f t="shared" si="12"/>
        <v>0</v>
      </c>
      <c r="R24" s="38">
        <f t="shared" si="13"/>
        <v>0</v>
      </c>
      <c r="S24" s="21">
        <f t="shared" si="14"/>
        <v>0</v>
      </c>
      <c r="T24" s="21" t="e">
        <f>VLOOKUP(C24,'Division 1'!$B$3:$C$102,2,FALSE)</f>
        <v>#N/A</v>
      </c>
      <c r="U24" s="21" t="e">
        <f>VLOOKUP(C24,'Division 2'!$B$3:$C$99,2,FALSE)</f>
        <v>#N/A</v>
      </c>
      <c r="V24" s="21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21">
        <f t="shared" si="1"/>
        <v>0</v>
      </c>
      <c r="G25" s="23" t="str">
        <f t="shared" si="2"/>
        <v/>
      </c>
      <c r="H25" s="40">
        <f t="shared" si="3"/>
        <v>0</v>
      </c>
      <c r="I25" s="38">
        <f t="shared" si="4"/>
        <v>0</v>
      </c>
      <c r="J25" s="23" t="str">
        <f t="shared" si="5"/>
        <v/>
      </c>
      <c r="K25" s="40">
        <f t="shared" si="6"/>
        <v>0</v>
      </c>
      <c r="L25" s="38">
        <f t="shared" si="7"/>
        <v>0</v>
      </c>
      <c r="M25" s="23" t="str">
        <f t="shared" si="8"/>
        <v/>
      </c>
      <c r="N25" s="40">
        <f t="shared" si="9"/>
        <v>0</v>
      </c>
      <c r="O25" s="38">
        <f t="shared" si="10"/>
        <v>0</v>
      </c>
      <c r="P25" s="23" t="str">
        <f t="shared" si="11"/>
        <v/>
      </c>
      <c r="Q25" s="40">
        <f t="shared" si="12"/>
        <v>0</v>
      </c>
      <c r="R25" s="38">
        <f t="shared" si="13"/>
        <v>0</v>
      </c>
      <c r="S25" s="21">
        <f t="shared" si="14"/>
        <v>0</v>
      </c>
      <c r="T25" s="21" t="e">
        <f>VLOOKUP(C25,'Division 1'!$B$3:$C$102,2,FALSE)</f>
        <v>#N/A</v>
      </c>
      <c r="U25" s="21" t="e">
        <f>VLOOKUP(C25,'Division 2'!$B$3:$C$99,2,FALSE)</f>
        <v>#N/A</v>
      </c>
      <c r="V25" s="21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2"/>
      <c r="F26" s="21">
        <f t="shared" si="1"/>
        <v>0</v>
      </c>
      <c r="G26" s="23" t="str">
        <f t="shared" si="2"/>
        <v/>
      </c>
      <c r="H26" s="40">
        <f t="shared" si="3"/>
        <v>0</v>
      </c>
      <c r="I26" s="38">
        <f t="shared" si="4"/>
        <v>0</v>
      </c>
      <c r="J26" s="23" t="str">
        <f t="shared" si="5"/>
        <v/>
      </c>
      <c r="K26" s="40">
        <f t="shared" si="6"/>
        <v>0</v>
      </c>
      <c r="L26" s="38">
        <f t="shared" si="7"/>
        <v>0</v>
      </c>
      <c r="M26" s="23" t="str">
        <f t="shared" si="8"/>
        <v/>
      </c>
      <c r="N26" s="40">
        <f t="shared" si="9"/>
        <v>0</v>
      </c>
      <c r="O26" s="38">
        <f t="shared" si="10"/>
        <v>0</v>
      </c>
      <c r="P26" s="23" t="str">
        <f t="shared" si="11"/>
        <v/>
      </c>
      <c r="Q26" s="40">
        <f t="shared" si="12"/>
        <v>0</v>
      </c>
      <c r="R26" s="38">
        <f t="shared" si="13"/>
        <v>0</v>
      </c>
      <c r="S26" s="21">
        <f t="shared" si="14"/>
        <v>0</v>
      </c>
      <c r="T26" s="21" t="e">
        <f>VLOOKUP(C26,'Division 1'!$B$3:$C$102,2,FALSE)</f>
        <v>#N/A</v>
      </c>
      <c r="U26" s="21" t="e">
        <f>VLOOKUP(C26,'Division 2'!$B$3:$C$99,2,FALSE)</f>
        <v>#N/A</v>
      </c>
      <c r="V26" s="21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21">
        <f t="shared" si="1"/>
        <v>0</v>
      </c>
      <c r="G27" s="23" t="str">
        <f t="shared" si="2"/>
        <v/>
      </c>
      <c r="H27" s="40">
        <f t="shared" si="3"/>
        <v>0</v>
      </c>
      <c r="I27" s="38">
        <f t="shared" si="4"/>
        <v>0</v>
      </c>
      <c r="J27" s="23" t="str">
        <f t="shared" si="5"/>
        <v/>
      </c>
      <c r="K27" s="40">
        <f t="shared" si="6"/>
        <v>0</v>
      </c>
      <c r="L27" s="38">
        <f t="shared" si="7"/>
        <v>0</v>
      </c>
      <c r="M27" s="23" t="str">
        <f t="shared" si="8"/>
        <v/>
      </c>
      <c r="N27" s="40">
        <f t="shared" si="9"/>
        <v>0</v>
      </c>
      <c r="O27" s="38">
        <f t="shared" si="10"/>
        <v>0</v>
      </c>
      <c r="P27" s="23" t="str">
        <f t="shared" si="11"/>
        <v/>
      </c>
      <c r="Q27" s="40">
        <f t="shared" si="12"/>
        <v>0</v>
      </c>
      <c r="R27" s="38">
        <f t="shared" si="13"/>
        <v>0</v>
      </c>
      <c r="S27" s="21">
        <f t="shared" si="14"/>
        <v>0</v>
      </c>
      <c r="T27" s="21" t="e">
        <f>VLOOKUP(C27,'Division 1'!$B$3:$C$102,2,FALSE)</f>
        <v>#N/A</v>
      </c>
      <c r="U27" s="21" t="e">
        <f>VLOOKUP(C27,'Division 2'!$B$3:$C$99,2,FALSE)</f>
        <v>#N/A</v>
      </c>
      <c r="V27" s="21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2"/>
      <c r="F28" s="21">
        <f t="shared" si="1"/>
        <v>0</v>
      </c>
      <c r="G28" s="23" t="str">
        <f t="shared" si="2"/>
        <v/>
      </c>
      <c r="H28" s="40">
        <f t="shared" si="3"/>
        <v>0</v>
      </c>
      <c r="I28" s="38">
        <f t="shared" si="4"/>
        <v>0</v>
      </c>
      <c r="J28" s="23" t="str">
        <f t="shared" si="5"/>
        <v/>
      </c>
      <c r="K28" s="40">
        <f t="shared" si="6"/>
        <v>0</v>
      </c>
      <c r="L28" s="38">
        <f t="shared" si="7"/>
        <v>0</v>
      </c>
      <c r="M28" s="23" t="str">
        <f t="shared" si="8"/>
        <v/>
      </c>
      <c r="N28" s="40">
        <f t="shared" si="9"/>
        <v>0</v>
      </c>
      <c r="O28" s="38">
        <f t="shared" si="10"/>
        <v>0</v>
      </c>
      <c r="P28" s="23" t="str">
        <f t="shared" si="11"/>
        <v/>
      </c>
      <c r="Q28" s="40">
        <f t="shared" si="12"/>
        <v>0</v>
      </c>
      <c r="R28" s="38">
        <f t="shared" si="13"/>
        <v>0</v>
      </c>
      <c r="S28" s="21">
        <f t="shared" si="14"/>
        <v>0</v>
      </c>
      <c r="T28" s="21" t="e">
        <f>VLOOKUP(C28,'Division 1'!$B$3:$C$102,2,FALSE)</f>
        <v>#N/A</v>
      </c>
      <c r="U28" s="21" t="e">
        <f>VLOOKUP(C28,'Division 2'!$B$3:$C$99,2,FALSE)</f>
        <v>#N/A</v>
      </c>
      <c r="V28" s="21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2"/>
      <c r="F29" s="21">
        <f t="shared" si="1"/>
        <v>0</v>
      </c>
      <c r="G29" s="23" t="str">
        <f t="shared" si="2"/>
        <v/>
      </c>
      <c r="H29" s="40">
        <f t="shared" si="3"/>
        <v>0</v>
      </c>
      <c r="I29" s="38">
        <f t="shared" si="4"/>
        <v>0</v>
      </c>
      <c r="J29" s="23" t="str">
        <f t="shared" si="5"/>
        <v/>
      </c>
      <c r="K29" s="40">
        <f t="shared" si="6"/>
        <v>0</v>
      </c>
      <c r="L29" s="38">
        <f t="shared" si="7"/>
        <v>0</v>
      </c>
      <c r="M29" s="23" t="str">
        <f t="shared" si="8"/>
        <v/>
      </c>
      <c r="N29" s="40">
        <f t="shared" si="9"/>
        <v>0</v>
      </c>
      <c r="O29" s="38">
        <f t="shared" si="10"/>
        <v>0</v>
      </c>
      <c r="P29" s="23" t="str">
        <f t="shared" si="11"/>
        <v/>
      </c>
      <c r="Q29" s="40">
        <f t="shared" si="12"/>
        <v>0</v>
      </c>
      <c r="R29" s="38">
        <f t="shared" si="13"/>
        <v>0</v>
      </c>
      <c r="S29" s="21">
        <f t="shared" si="14"/>
        <v>0</v>
      </c>
      <c r="T29" s="21" t="e">
        <f>VLOOKUP(C29,'Division 1'!$B$3:$C$102,2,FALSE)</f>
        <v>#N/A</v>
      </c>
      <c r="U29" s="21" t="e">
        <f>VLOOKUP(C29,'Division 2'!$B$3:$C$99,2,FALSE)</f>
        <v>#N/A</v>
      </c>
      <c r="V29" s="21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B30" s="37"/>
      <c r="D30">
        <f t="shared" si="0"/>
        <v>0</v>
      </c>
      <c r="E30" s="22"/>
      <c r="F30" s="21">
        <f t="shared" si="1"/>
        <v>0</v>
      </c>
      <c r="G30" s="23" t="str">
        <f t="shared" si="2"/>
        <v/>
      </c>
      <c r="H30" s="40">
        <f t="shared" si="3"/>
        <v>0</v>
      </c>
      <c r="I30" s="38">
        <f t="shared" si="4"/>
        <v>0</v>
      </c>
      <c r="J30" s="23" t="str">
        <f t="shared" si="5"/>
        <v/>
      </c>
      <c r="K30" s="40">
        <f t="shared" si="6"/>
        <v>0</v>
      </c>
      <c r="L30" s="38">
        <f t="shared" si="7"/>
        <v>0</v>
      </c>
      <c r="M30" s="23" t="str">
        <f t="shared" si="8"/>
        <v/>
      </c>
      <c r="N30" s="40">
        <f t="shared" si="9"/>
        <v>0</v>
      </c>
      <c r="O30" s="38">
        <f t="shared" si="10"/>
        <v>0</v>
      </c>
      <c r="P30" s="23" t="str">
        <f t="shared" si="11"/>
        <v/>
      </c>
      <c r="Q30" s="40">
        <f t="shared" si="12"/>
        <v>0</v>
      </c>
      <c r="R30" s="38">
        <f t="shared" si="13"/>
        <v>0</v>
      </c>
      <c r="S30" s="21">
        <f t="shared" si="14"/>
        <v>0</v>
      </c>
      <c r="T30" s="21" t="e">
        <f>VLOOKUP(C30,'Division 1'!$B$3:$C$102,2,FALSE)</f>
        <v>#N/A</v>
      </c>
      <c r="U30" s="21" t="e">
        <f>VLOOKUP(C30,'Division 2'!$B$3:$C$99,2,FALSE)</f>
        <v>#N/A</v>
      </c>
      <c r="V30" s="21">
        <f>IF(ISNUMBER(B30),IF(S30=1,VLOOKUP(C30,'Division 1'!$B$3:$D$102,3,FALSE),VLOOKUP(C30,'Division 2'!$B$3:$D$99,3,FALSE)),0)</f>
        <v>0</v>
      </c>
      <c r="W30">
        <f t="shared" si="15"/>
        <v>0</v>
      </c>
    </row>
    <row r="31" spans="2:23" x14ac:dyDescent="0.25">
      <c r="B31" s="37"/>
      <c r="D31">
        <f t="shared" ref="D31:D50" si="16">IF(A31="Old",C31&amp;" Old",C31)</f>
        <v>0</v>
      </c>
      <c r="E31" s="22"/>
      <c r="F31" s="40">
        <f t="shared" ref="F31:F50" si="17">I31+L31+O31+R31</f>
        <v>0</v>
      </c>
      <c r="G31" s="23" t="str">
        <f t="shared" si="2"/>
        <v/>
      </c>
      <c r="H31" s="40">
        <f t="shared" si="3"/>
        <v>0</v>
      </c>
      <c r="I31" s="40">
        <f t="shared" ref="I31:I50" si="18">IF(A31="old",0,IF(H31=1,10,IF(H31=2,9,IF(H31=3,8,IF(H31=4,7,IF(H31=5,6,IF(H31=6,5,IF(H31=7,4,IF(H31=8,3,IF(H31=9,2,IF(H31=10,1,0)))))))))))</f>
        <v>0</v>
      </c>
      <c r="J31" s="23" t="str">
        <f t="shared" si="5"/>
        <v/>
      </c>
      <c r="K31" s="40">
        <f t="shared" si="6"/>
        <v>0</v>
      </c>
      <c r="L31" s="40">
        <f t="shared" ref="L31:L50" si="19">IF(K31=1,10,IF(K31=2,9,IF(K31=3,8,IF(K31=4,7,IF(K31=5,6,IF(K31=6,5,IF(K31=7,4,IF(K31=8,3,IF(K31=9,2,IF(K31=10,1,0))))))))))</f>
        <v>0</v>
      </c>
      <c r="M31" s="23" t="str">
        <f t="shared" si="8"/>
        <v/>
      </c>
      <c r="N31" s="40">
        <f t="shared" si="9"/>
        <v>0</v>
      </c>
      <c r="O31" s="40">
        <f t="shared" ref="O31:O50" si="20">IF(N31=1,10,IF(N31=2,9,IF(N31=3,8,IF(N31=4,7,IF(N31=5,6,IF(N31=6,5,IF(N31=7,4,IF(N31=8,3,IF(N31=9,2,IF(N31=10,1,0))))))))))</f>
        <v>0</v>
      </c>
      <c r="P31" s="23" t="str">
        <f t="shared" si="11"/>
        <v/>
      </c>
      <c r="Q31" s="40">
        <f t="shared" si="12"/>
        <v>0</v>
      </c>
      <c r="R31" s="40">
        <f t="shared" ref="R31:R50" si="21">IF(Q31=1,10,IF(Q31=2,9,IF(Q31=3,8,IF(Q31=4,7,IF(Q31=5,6,IF(Q31=6,5,IF(Q31=7,4,IF(Q31=8,3,IF(Q31=9,2,IF(Q31=10,1,0))))))))))</f>
        <v>0</v>
      </c>
      <c r="S31" s="40">
        <f t="shared" ref="S31:S50" si="22">SUMIF(T31:U31,"&gt;"&amp;0.1)</f>
        <v>0</v>
      </c>
      <c r="T31" s="40" t="e">
        <f>VLOOKUP(C31,'Division 1'!$B$3:$C$102,2,FALSE)</f>
        <v>#N/A</v>
      </c>
      <c r="U31" s="40" t="e">
        <f>VLOOKUP(C31,'Division 2'!$B$3:$C$99,2,FALSE)</f>
        <v>#N/A</v>
      </c>
      <c r="V31" s="40">
        <f>IF(ISNUMBER(B31),IF(S31=1,VLOOKUP(C31,'Division 1'!$B$3:$D$102,3,FALSE),VLOOKUP(C31,'Division 2'!$B$3:$D$99,3,FALSE)),0)</f>
        <v>0</v>
      </c>
      <c r="W31">
        <f t="shared" ref="W31:W50" si="23">C31</f>
        <v>0</v>
      </c>
    </row>
    <row r="32" spans="2:23" x14ac:dyDescent="0.25">
      <c r="B32" s="37"/>
      <c r="D32">
        <f t="shared" si="16"/>
        <v>0</v>
      </c>
      <c r="E32" s="22"/>
      <c r="F32" s="40">
        <f t="shared" si="17"/>
        <v>0</v>
      </c>
      <c r="G32" s="23" t="str">
        <f t="shared" si="2"/>
        <v/>
      </c>
      <c r="H32" s="40">
        <f t="shared" si="3"/>
        <v>0</v>
      </c>
      <c r="I32" s="40">
        <f t="shared" si="18"/>
        <v>0</v>
      </c>
      <c r="J32" s="23" t="str">
        <f t="shared" si="5"/>
        <v/>
      </c>
      <c r="K32" s="40">
        <f t="shared" si="6"/>
        <v>0</v>
      </c>
      <c r="L32" s="40">
        <f t="shared" si="19"/>
        <v>0</v>
      </c>
      <c r="M32" s="23" t="str">
        <f t="shared" si="8"/>
        <v/>
      </c>
      <c r="N32" s="40">
        <f t="shared" si="9"/>
        <v>0</v>
      </c>
      <c r="O32" s="40">
        <f t="shared" si="20"/>
        <v>0</v>
      </c>
      <c r="P32" s="23" t="str">
        <f t="shared" si="11"/>
        <v/>
      </c>
      <c r="Q32" s="40">
        <f t="shared" si="12"/>
        <v>0</v>
      </c>
      <c r="R32" s="40">
        <f t="shared" si="21"/>
        <v>0</v>
      </c>
      <c r="S32" s="40">
        <f t="shared" si="22"/>
        <v>0</v>
      </c>
      <c r="T32" s="40" t="e">
        <f>VLOOKUP(C32,'Division 1'!$B$3:$C$102,2,FALSE)</f>
        <v>#N/A</v>
      </c>
      <c r="U32" s="40" t="e">
        <f>VLOOKUP(C32,'Division 2'!$B$3:$C$99,2,FALSE)</f>
        <v>#N/A</v>
      </c>
      <c r="V32" s="40">
        <f>IF(ISNUMBER(B32),IF(S32=1,VLOOKUP(C32,'Division 1'!$B$3:$D$102,3,FALSE),VLOOKUP(C32,'Division 2'!$B$3:$D$99,3,FALSE)),0)</f>
        <v>0</v>
      </c>
      <c r="W32">
        <f t="shared" si="23"/>
        <v>0</v>
      </c>
    </row>
    <row r="33" spans="2:23" x14ac:dyDescent="0.25">
      <c r="B33" s="37"/>
      <c r="D33">
        <f t="shared" si="16"/>
        <v>0</v>
      </c>
      <c r="E33" s="22"/>
      <c r="F33" s="40">
        <f t="shared" si="17"/>
        <v>0</v>
      </c>
      <c r="G33" s="23" t="str">
        <f t="shared" si="2"/>
        <v/>
      </c>
      <c r="H33" s="40">
        <f t="shared" si="3"/>
        <v>0</v>
      </c>
      <c r="I33" s="40">
        <f t="shared" si="18"/>
        <v>0</v>
      </c>
      <c r="J33" s="23" t="str">
        <f t="shared" si="5"/>
        <v/>
      </c>
      <c r="K33" s="40">
        <f t="shared" si="6"/>
        <v>0</v>
      </c>
      <c r="L33" s="40">
        <f t="shared" si="19"/>
        <v>0</v>
      </c>
      <c r="M33" s="23" t="str">
        <f t="shared" si="8"/>
        <v/>
      </c>
      <c r="N33" s="40">
        <f t="shared" si="9"/>
        <v>0</v>
      </c>
      <c r="O33" s="40">
        <f t="shared" si="20"/>
        <v>0</v>
      </c>
      <c r="P33" s="23" t="str">
        <f t="shared" si="11"/>
        <v/>
      </c>
      <c r="Q33" s="40">
        <f t="shared" si="12"/>
        <v>0</v>
      </c>
      <c r="R33" s="40">
        <f t="shared" si="21"/>
        <v>0</v>
      </c>
      <c r="S33" s="40">
        <f t="shared" si="22"/>
        <v>0</v>
      </c>
      <c r="T33" s="40" t="e">
        <f>VLOOKUP(C33,'Division 1'!$B$3:$C$102,2,FALSE)</f>
        <v>#N/A</v>
      </c>
      <c r="U33" s="40" t="e">
        <f>VLOOKUP(C33,'Division 2'!$B$3:$C$99,2,FALSE)</f>
        <v>#N/A</v>
      </c>
      <c r="V33" s="40">
        <f>IF(ISNUMBER(B33),IF(S33=1,VLOOKUP(C33,'Division 1'!$B$3:$D$102,3,FALSE),VLOOKUP(C33,'Division 2'!$B$3:$D$99,3,FALSE)),0)</f>
        <v>0</v>
      </c>
      <c r="W33">
        <f t="shared" si="23"/>
        <v>0</v>
      </c>
    </row>
    <row r="34" spans="2:23" x14ac:dyDescent="0.25">
      <c r="B34" s="37"/>
      <c r="D34">
        <f t="shared" si="16"/>
        <v>0</v>
      </c>
      <c r="E34" s="22"/>
      <c r="F34" s="40">
        <f t="shared" si="17"/>
        <v>0</v>
      </c>
      <c r="G34" s="23" t="str">
        <f t="shared" si="2"/>
        <v/>
      </c>
      <c r="H34" s="40">
        <f t="shared" si="3"/>
        <v>0</v>
      </c>
      <c r="I34" s="40">
        <f t="shared" si="18"/>
        <v>0</v>
      </c>
      <c r="J34" s="23" t="str">
        <f t="shared" si="5"/>
        <v/>
      </c>
      <c r="K34" s="40">
        <f t="shared" si="6"/>
        <v>0</v>
      </c>
      <c r="L34" s="40">
        <f t="shared" si="19"/>
        <v>0</v>
      </c>
      <c r="M34" s="23" t="str">
        <f t="shared" si="8"/>
        <v/>
      </c>
      <c r="N34" s="40">
        <f t="shared" si="9"/>
        <v>0</v>
      </c>
      <c r="O34" s="40">
        <f t="shared" si="20"/>
        <v>0</v>
      </c>
      <c r="P34" s="23" t="str">
        <f t="shared" si="11"/>
        <v/>
      </c>
      <c r="Q34" s="40">
        <f t="shared" si="12"/>
        <v>0</v>
      </c>
      <c r="R34" s="40">
        <f t="shared" si="21"/>
        <v>0</v>
      </c>
      <c r="S34" s="40">
        <f t="shared" si="22"/>
        <v>0</v>
      </c>
      <c r="T34" s="40" t="e">
        <f>VLOOKUP(C34,'Division 1'!$B$3:$C$102,2,FALSE)</f>
        <v>#N/A</v>
      </c>
      <c r="U34" s="40" t="e">
        <f>VLOOKUP(C34,'Division 2'!$B$3:$C$99,2,FALSE)</f>
        <v>#N/A</v>
      </c>
      <c r="V34" s="40">
        <f>IF(ISNUMBER(B34),IF(S34=1,VLOOKUP(C34,'Division 1'!$B$3:$D$102,3,FALSE),VLOOKUP(C34,'Division 2'!$B$3:$D$99,3,FALSE)),0)</f>
        <v>0</v>
      </c>
      <c r="W34">
        <f t="shared" si="23"/>
        <v>0</v>
      </c>
    </row>
    <row r="35" spans="2:23" x14ac:dyDescent="0.25">
      <c r="B35" s="37"/>
      <c r="D35">
        <f t="shared" si="16"/>
        <v>0</v>
      </c>
      <c r="E35" s="22"/>
      <c r="F35" s="40">
        <f t="shared" si="17"/>
        <v>0</v>
      </c>
      <c r="G35" s="23" t="str">
        <f t="shared" si="2"/>
        <v/>
      </c>
      <c r="H35" s="40">
        <f t="shared" si="3"/>
        <v>0</v>
      </c>
      <c r="I35" s="40">
        <f t="shared" si="18"/>
        <v>0</v>
      </c>
      <c r="J35" s="23" t="str">
        <f t="shared" si="5"/>
        <v/>
      </c>
      <c r="K35" s="40">
        <f t="shared" si="6"/>
        <v>0</v>
      </c>
      <c r="L35" s="40">
        <f t="shared" si="19"/>
        <v>0</v>
      </c>
      <c r="M35" s="23" t="str">
        <f t="shared" si="8"/>
        <v/>
      </c>
      <c r="N35" s="40">
        <f t="shared" si="9"/>
        <v>0</v>
      </c>
      <c r="O35" s="40">
        <f t="shared" si="20"/>
        <v>0</v>
      </c>
      <c r="P35" s="23" t="str">
        <f t="shared" si="11"/>
        <v/>
      </c>
      <c r="Q35" s="40">
        <f t="shared" si="12"/>
        <v>0</v>
      </c>
      <c r="R35" s="40">
        <f t="shared" si="21"/>
        <v>0</v>
      </c>
      <c r="S35" s="40">
        <f t="shared" si="22"/>
        <v>0</v>
      </c>
      <c r="T35" s="40" t="e">
        <f>VLOOKUP(C35,'Division 1'!$B$3:$C$102,2,FALSE)</f>
        <v>#N/A</v>
      </c>
      <c r="U35" s="40" t="e">
        <f>VLOOKUP(C35,'Division 2'!$B$3:$C$99,2,FALSE)</f>
        <v>#N/A</v>
      </c>
      <c r="V35" s="40">
        <f>IF(ISNUMBER(B35),IF(S35=1,VLOOKUP(C35,'Division 1'!$B$3:$D$102,3,FALSE),VLOOKUP(C35,'Division 2'!$B$3:$D$99,3,FALSE)),0)</f>
        <v>0</v>
      </c>
      <c r="W35">
        <f t="shared" si="23"/>
        <v>0</v>
      </c>
    </row>
    <row r="36" spans="2:23" x14ac:dyDescent="0.25">
      <c r="D36">
        <f t="shared" si="16"/>
        <v>0</v>
      </c>
      <c r="E36" s="22"/>
      <c r="F36" s="40">
        <f t="shared" si="17"/>
        <v>0</v>
      </c>
      <c r="G36" s="23" t="str">
        <f t="shared" si="2"/>
        <v/>
      </c>
      <c r="H36" s="40">
        <f t="shared" si="3"/>
        <v>0</v>
      </c>
      <c r="I36" s="40">
        <f t="shared" si="18"/>
        <v>0</v>
      </c>
      <c r="J36" s="23" t="str">
        <f t="shared" si="5"/>
        <v/>
      </c>
      <c r="K36" s="40">
        <f t="shared" si="6"/>
        <v>0</v>
      </c>
      <c r="L36" s="40">
        <f t="shared" si="19"/>
        <v>0</v>
      </c>
      <c r="M36" s="23" t="str">
        <f t="shared" si="8"/>
        <v/>
      </c>
      <c r="N36" s="40">
        <f t="shared" si="9"/>
        <v>0</v>
      </c>
      <c r="O36" s="40">
        <f t="shared" si="20"/>
        <v>0</v>
      </c>
      <c r="P36" s="23" t="str">
        <f t="shared" si="11"/>
        <v/>
      </c>
      <c r="Q36" s="40">
        <f t="shared" si="12"/>
        <v>0</v>
      </c>
      <c r="R36" s="40">
        <f t="shared" si="21"/>
        <v>0</v>
      </c>
      <c r="S36" s="40">
        <f t="shared" si="22"/>
        <v>0</v>
      </c>
      <c r="T36" s="40" t="e">
        <f>VLOOKUP(C36,'Division 1'!$B$3:$C$102,2,FALSE)</f>
        <v>#N/A</v>
      </c>
      <c r="U36" s="40" t="e">
        <f>VLOOKUP(C36,'Division 2'!$B$3:$C$99,2,FALSE)</f>
        <v>#N/A</v>
      </c>
      <c r="V36" s="40">
        <f>IF(ISNUMBER(B36),IF(S36=1,VLOOKUP(C36,'Division 1'!$B$3:$D$102,3,FALSE),VLOOKUP(C36,'Division 2'!$B$3:$D$99,3,FALSE)),0)</f>
        <v>0</v>
      </c>
      <c r="W36">
        <f t="shared" si="23"/>
        <v>0</v>
      </c>
    </row>
    <row r="37" spans="2:23" x14ac:dyDescent="0.25">
      <c r="D37">
        <f t="shared" si="16"/>
        <v>0</v>
      </c>
      <c r="E37" s="22"/>
      <c r="F37" s="40">
        <f t="shared" si="17"/>
        <v>0</v>
      </c>
      <c r="G37" s="23" t="str">
        <f t="shared" si="2"/>
        <v/>
      </c>
      <c r="H37" s="40">
        <f t="shared" si="3"/>
        <v>0</v>
      </c>
      <c r="I37" s="40">
        <f t="shared" si="18"/>
        <v>0</v>
      </c>
      <c r="J37" s="23" t="str">
        <f t="shared" si="5"/>
        <v/>
      </c>
      <c r="K37" s="40">
        <f t="shared" si="6"/>
        <v>0</v>
      </c>
      <c r="L37" s="40">
        <f t="shared" si="19"/>
        <v>0</v>
      </c>
      <c r="M37" s="23" t="str">
        <f t="shared" si="8"/>
        <v/>
      </c>
      <c r="N37" s="40">
        <f t="shared" si="9"/>
        <v>0</v>
      </c>
      <c r="O37" s="40">
        <f t="shared" si="20"/>
        <v>0</v>
      </c>
      <c r="P37" s="23" t="str">
        <f t="shared" si="11"/>
        <v/>
      </c>
      <c r="Q37" s="40">
        <f t="shared" si="12"/>
        <v>0</v>
      </c>
      <c r="R37" s="40">
        <f t="shared" si="21"/>
        <v>0</v>
      </c>
      <c r="S37" s="40">
        <f t="shared" si="22"/>
        <v>0</v>
      </c>
      <c r="T37" s="40" t="e">
        <f>VLOOKUP(C37,'Division 1'!$B$3:$C$102,2,FALSE)</f>
        <v>#N/A</v>
      </c>
      <c r="U37" s="40" t="e">
        <f>VLOOKUP(C37,'Division 2'!$B$3:$C$99,2,FALSE)</f>
        <v>#N/A</v>
      </c>
      <c r="V37" s="40">
        <f>IF(ISNUMBER(B37),IF(S37=1,VLOOKUP(C37,'Division 1'!$B$3:$D$102,3,FALSE),VLOOKUP(C37,'Division 2'!$B$3:$D$99,3,FALSE)),0)</f>
        <v>0</v>
      </c>
      <c r="W37">
        <f t="shared" si="23"/>
        <v>0</v>
      </c>
    </row>
    <row r="38" spans="2:23" x14ac:dyDescent="0.25">
      <c r="D38">
        <f t="shared" si="16"/>
        <v>0</v>
      </c>
      <c r="E38" s="22"/>
      <c r="F38" s="40">
        <f t="shared" si="17"/>
        <v>0</v>
      </c>
      <c r="G38" s="23" t="str">
        <f t="shared" si="2"/>
        <v/>
      </c>
      <c r="H38" s="40">
        <f t="shared" si="3"/>
        <v>0</v>
      </c>
      <c r="I38" s="40">
        <f t="shared" si="18"/>
        <v>0</v>
      </c>
      <c r="J38" s="23" t="str">
        <f t="shared" si="5"/>
        <v/>
      </c>
      <c r="K38" s="40">
        <f t="shared" si="6"/>
        <v>0</v>
      </c>
      <c r="L38" s="40">
        <f t="shared" si="19"/>
        <v>0</v>
      </c>
      <c r="M38" s="23" t="str">
        <f t="shared" si="8"/>
        <v/>
      </c>
      <c r="N38" s="40">
        <f t="shared" si="9"/>
        <v>0</v>
      </c>
      <c r="O38" s="40">
        <f t="shared" si="20"/>
        <v>0</v>
      </c>
      <c r="P38" s="23" t="str">
        <f t="shared" si="11"/>
        <v/>
      </c>
      <c r="Q38" s="40">
        <f t="shared" si="12"/>
        <v>0</v>
      </c>
      <c r="R38" s="40">
        <f t="shared" si="21"/>
        <v>0</v>
      </c>
      <c r="S38" s="40">
        <f t="shared" si="22"/>
        <v>0</v>
      </c>
      <c r="T38" s="40" t="e">
        <f>VLOOKUP(C38,'Division 1'!$B$3:$C$102,2,FALSE)</f>
        <v>#N/A</v>
      </c>
      <c r="U38" s="40" t="e">
        <f>VLOOKUP(C38,'Division 2'!$B$3:$C$99,2,FALSE)</f>
        <v>#N/A</v>
      </c>
      <c r="V38" s="40">
        <f>IF(ISNUMBER(B38),IF(S38=1,VLOOKUP(C38,'Division 1'!$B$3:$D$102,3,FALSE),VLOOKUP(C38,'Division 2'!$B$3:$D$99,3,FALSE)),0)</f>
        <v>0</v>
      </c>
      <c r="W38">
        <f t="shared" si="23"/>
        <v>0</v>
      </c>
    </row>
    <row r="39" spans="2:23" x14ac:dyDescent="0.25">
      <c r="D39">
        <f t="shared" si="16"/>
        <v>0</v>
      </c>
      <c r="E39" s="22"/>
      <c r="F39" s="40">
        <f t="shared" si="17"/>
        <v>0</v>
      </c>
      <c r="G39" s="23" t="str">
        <f t="shared" si="2"/>
        <v/>
      </c>
      <c r="H39" s="40">
        <f t="shared" si="3"/>
        <v>0</v>
      </c>
      <c r="I39" s="40">
        <f t="shared" si="18"/>
        <v>0</v>
      </c>
      <c r="J39" s="23" t="str">
        <f t="shared" si="5"/>
        <v/>
      </c>
      <c r="K39" s="40">
        <f t="shared" si="6"/>
        <v>0</v>
      </c>
      <c r="L39" s="40">
        <f t="shared" si="19"/>
        <v>0</v>
      </c>
      <c r="M39" s="23" t="str">
        <f t="shared" si="8"/>
        <v/>
      </c>
      <c r="N39" s="40">
        <f t="shared" si="9"/>
        <v>0</v>
      </c>
      <c r="O39" s="40">
        <f t="shared" si="20"/>
        <v>0</v>
      </c>
      <c r="P39" s="23" t="str">
        <f t="shared" si="11"/>
        <v/>
      </c>
      <c r="Q39" s="40">
        <f t="shared" si="12"/>
        <v>0</v>
      </c>
      <c r="R39" s="40">
        <f t="shared" si="21"/>
        <v>0</v>
      </c>
      <c r="S39" s="40">
        <f t="shared" si="22"/>
        <v>0</v>
      </c>
      <c r="T39" s="40" t="e">
        <f>VLOOKUP(C39,'Division 1'!$B$3:$C$102,2,FALSE)</f>
        <v>#N/A</v>
      </c>
      <c r="U39" s="40" t="e">
        <f>VLOOKUP(C39,'Division 2'!$B$3:$C$99,2,FALSE)</f>
        <v>#N/A</v>
      </c>
      <c r="V39" s="40">
        <f>IF(ISNUMBER(B39),IF(S39=1,VLOOKUP(C39,'Division 1'!$B$3:$D$102,3,FALSE),VLOOKUP(C39,'Division 2'!$B$3:$D$99,3,FALSE)),0)</f>
        <v>0</v>
      </c>
      <c r="W39">
        <f t="shared" si="23"/>
        <v>0</v>
      </c>
    </row>
    <row r="40" spans="2:23" x14ac:dyDescent="0.25">
      <c r="D40">
        <f t="shared" si="16"/>
        <v>0</v>
      </c>
      <c r="E40" s="22"/>
      <c r="F40" s="40">
        <f t="shared" si="17"/>
        <v>0</v>
      </c>
      <c r="G40" s="23" t="str">
        <f t="shared" si="2"/>
        <v/>
      </c>
      <c r="H40" s="40">
        <f t="shared" si="3"/>
        <v>0</v>
      </c>
      <c r="I40" s="40">
        <f t="shared" si="18"/>
        <v>0</v>
      </c>
      <c r="J40" s="23" t="str">
        <f t="shared" si="5"/>
        <v/>
      </c>
      <c r="K40" s="40">
        <f t="shared" si="6"/>
        <v>0</v>
      </c>
      <c r="L40" s="40">
        <f t="shared" si="19"/>
        <v>0</v>
      </c>
      <c r="M40" s="23" t="str">
        <f t="shared" si="8"/>
        <v/>
      </c>
      <c r="N40" s="40">
        <f t="shared" si="9"/>
        <v>0</v>
      </c>
      <c r="O40" s="40">
        <f t="shared" si="20"/>
        <v>0</v>
      </c>
      <c r="P40" s="23" t="str">
        <f t="shared" si="11"/>
        <v/>
      </c>
      <c r="Q40" s="40">
        <f t="shared" si="12"/>
        <v>0</v>
      </c>
      <c r="R40" s="40">
        <f t="shared" si="21"/>
        <v>0</v>
      </c>
      <c r="S40" s="40">
        <f t="shared" si="22"/>
        <v>0</v>
      </c>
      <c r="T40" s="40" t="e">
        <f>VLOOKUP(C40,'Division 1'!$B$3:$C$102,2,FALSE)</f>
        <v>#N/A</v>
      </c>
      <c r="U40" s="40" t="e">
        <f>VLOOKUP(C40,'Division 2'!$B$3:$C$99,2,FALSE)</f>
        <v>#N/A</v>
      </c>
      <c r="V40" s="40">
        <f>IF(ISNUMBER(B40),IF(S40=1,VLOOKUP(C40,'Division 1'!$B$3:$D$102,3,FALSE),VLOOKUP(C40,'Division 2'!$B$3:$D$99,3,FALSE)),0)</f>
        <v>0</v>
      </c>
      <c r="W40">
        <f t="shared" si="23"/>
        <v>0</v>
      </c>
    </row>
    <row r="41" spans="2:23" x14ac:dyDescent="0.25">
      <c r="D41">
        <f t="shared" si="16"/>
        <v>0</v>
      </c>
      <c r="E41" s="22"/>
      <c r="F41" s="40">
        <f t="shared" si="17"/>
        <v>0</v>
      </c>
      <c r="G41" s="23" t="str">
        <f t="shared" si="2"/>
        <v/>
      </c>
      <c r="H41" s="40">
        <f t="shared" si="3"/>
        <v>0</v>
      </c>
      <c r="I41" s="40">
        <f t="shared" si="18"/>
        <v>0</v>
      </c>
      <c r="J41" s="23" t="str">
        <f t="shared" si="5"/>
        <v/>
      </c>
      <c r="K41" s="40">
        <f t="shared" si="6"/>
        <v>0</v>
      </c>
      <c r="L41" s="40">
        <f t="shared" si="19"/>
        <v>0</v>
      </c>
      <c r="M41" s="23" t="str">
        <f t="shared" si="8"/>
        <v/>
      </c>
      <c r="N41" s="40">
        <f t="shared" si="9"/>
        <v>0</v>
      </c>
      <c r="O41" s="40">
        <f t="shared" si="20"/>
        <v>0</v>
      </c>
      <c r="P41" s="23" t="str">
        <f t="shared" si="11"/>
        <v/>
      </c>
      <c r="Q41" s="40">
        <f t="shared" si="12"/>
        <v>0</v>
      </c>
      <c r="R41" s="40">
        <f t="shared" si="21"/>
        <v>0</v>
      </c>
      <c r="S41" s="40">
        <f t="shared" si="22"/>
        <v>0</v>
      </c>
      <c r="T41" s="40" t="e">
        <f>VLOOKUP(C41,'Division 1'!$B$3:$C$102,2,FALSE)</f>
        <v>#N/A</v>
      </c>
      <c r="U41" s="40" t="e">
        <f>VLOOKUP(C41,'Division 2'!$B$3:$C$99,2,FALSE)</f>
        <v>#N/A</v>
      </c>
      <c r="V41" s="40">
        <f>IF(ISNUMBER(B41),IF(S41=1,VLOOKUP(C41,'Division 1'!$B$3:$D$102,3,FALSE),VLOOKUP(C41,'Division 2'!$B$3:$D$99,3,FALSE)),0)</f>
        <v>0</v>
      </c>
      <c r="W41">
        <f t="shared" si="23"/>
        <v>0</v>
      </c>
    </row>
    <row r="42" spans="2:23" x14ac:dyDescent="0.25">
      <c r="D42">
        <f t="shared" si="16"/>
        <v>0</v>
      </c>
      <c r="E42" s="22"/>
      <c r="F42" s="40">
        <f t="shared" si="17"/>
        <v>0</v>
      </c>
      <c r="G42" s="23" t="str">
        <f t="shared" si="2"/>
        <v/>
      </c>
      <c r="H42" s="40">
        <f t="shared" si="3"/>
        <v>0</v>
      </c>
      <c r="I42" s="40">
        <f t="shared" si="18"/>
        <v>0</v>
      </c>
      <c r="J42" s="23" t="str">
        <f t="shared" si="5"/>
        <v/>
      </c>
      <c r="K42" s="40">
        <f t="shared" si="6"/>
        <v>0</v>
      </c>
      <c r="L42" s="40">
        <f t="shared" si="19"/>
        <v>0</v>
      </c>
      <c r="M42" s="23" t="str">
        <f t="shared" si="8"/>
        <v/>
      </c>
      <c r="N42" s="40">
        <f t="shared" si="9"/>
        <v>0</v>
      </c>
      <c r="O42" s="40">
        <f t="shared" si="20"/>
        <v>0</v>
      </c>
      <c r="P42" s="23" t="str">
        <f t="shared" si="11"/>
        <v/>
      </c>
      <c r="Q42" s="40">
        <f t="shared" si="12"/>
        <v>0</v>
      </c>
      <c r="R42" s="40">
        <f t="shared" si="21"/>
        <v>0</v>
      </c>
      <c r="S42" s="40">
        <f t="shared" si="22"/>
        <v>0</v>
      </c>
      <c r="T42" s="40" t="e">
        <f>VLOOKUP(C42,'Division 1'!$B$3:$C$102,2,FALSE)</f>
        <v>#N/A</v>
      </c>
      <c r="U42" s="40" t="e">
        <f>VLOOKUP(C42,'Division 2'!$B$3:$C$99,2,FALSE)</f>
        <v>#N/A</v>
      </c>
      <c r="V42" s="40">
        <f>IF(ISNUMBER(B42),IF(S42=1,VLOOKUP(C42,'Division 1'!$B$3:$D$102,3,FALSE),VLOOKUP(C42,'Division 2'!$B$3:$D$99,3,FALSE)),0)</f>
        <v>0</v>
      </c>
      <c r="W42">
        <f t="shared" si="23"/>
        <v>0</v>
      </c>
    </row>
    <row r="43" spans="2:23" x14ac:dyDescent="0.25">
      <c r="D43">
        <f t="shared" si="16"/>
        <v>0</v>
      </c>
      <c r="E43" s="22"/>
      <c r="F43" s="40">
        <f t="shared" si="17"/>
        <v>0</v>
      </c>
      <c r="G43" s="23" t="str">
        <f t="shared" si="2"/>
        <v/>
      </c>
      <c r="H43" s="40">
        <f t="shared" si="3"/>
        <v>0</v>
      </c>
      <c r="I43" s="40">
        <f t="shared" si="18"/>
        <v>0</v>
      </c>
      <c r="J43" s="23" t="str">
        <f t="shared" si="5"/>
        <v/>
      </c>
      <c r="K43" s="40">
        <f t="shared" si="6"/>
        <v>0</v>
      </c>
      <c r="L43" s="40">
        <f t="shared" si="19"/>
        <v>0</v>
      </c>
      <c r="M43" s="23" t="str">
        <f t="shared" si="8"/>
        <v/>
      </c>
      <c r="N43" s="40">
        <f t="shared" si="9"/>
        <v>0</v>
      </c>
      <c r="O43" s="40">
        <f t="shared" si="20"/>
        <v>0</v>
      </c>
      <c r="P43" s="23" t="str">
        <f t="shared" si="11"/>
        <v/>
      </c>
      <c r="Q43" s="40">
        <f t="shared" si="12"/>
        <v>0</v>
      </c>
      <c r="R43" s="40">
        <f t="shared" si="21"/>
        <v>0</v>
      </c>
      <c r="S43" s="40">
        <f t="shared" si="22"/>
        <v>0</v>
      </c>
      <c r="T43" s="40" t="e">
        <f>VLOOKUP(C43,'Division 1'!$B$3:$C$102,2,FALSE)</f>
        <v>#N/A</v>
      </c>
      <c r="U43" s="40" t="e">
        <f>VLOOKUP(C43,'Division 2'!$B$3:$C$99,2,FALSE)</f>
        <v>#N/A</v>
      </c>
      <c r="V43" s="40">
        <f>IF(ISNUMBER(B43),IF(S43=1,VLOOKUP(C43,'Division 1'!$B$3:$D$102,3,FALSE),VLOOKUP(C43,'Division 2'!$B$3:$D$99,3,FALSE)),0)</f>
        <v>0</v>
      </c>
      <c r="W43">
        <f t="shared" si="23"/>
        <v>0</v>
      </c>
    </row>
    <row r="44" spans="2:23" x14ac:dyDescent="0.25">
      <c r="D44">
        <f t="shared" si="16"/>
        <v>0</v>
      </c>
      <c r="E44" s="22"/>
      <c r="F44" s="40">
        <f t="shared" si="17"/>
        <v>0</v>
      </c>
      <c r="G44" s="23" t="str">
        <f t="shared" si="2"/>
        <v/>
      </c>
      <c r="H44" s="40">
        <f t="shared" si="3"/>
        <v>0</v>
      </c>
      <c r="I44" s="40">
        <f t="shared" si="18"/>
        <v>0</v>
      </c>
      <c r="J44" s="23" t="str">
        <f t="shared" si="5"/>
        <v/>
      </c>
      <c r="K44" s="40">
        <f t="shared" si="6"/>
        <v>0</v>
      </c>
      <c r="L44" s="40">
        <f t="shared" si="19"/>
        <v>0</v>
      </c>
      <c r="M44" s="23" t="str">
        <f t="shared" si="8"/>
        <v/>
      </c>
      <c r="N44" s="40">
        <f t="shared" si="9"/>
        <v>0</v>
      </c>
      <c r="O44" s="40">
        <f t="shared" si="20"/>
        <v>0</v>
      </c>
      <c r="P44" s="23" t="str">
        <f t="shared" si="11"/>
        <v/>
      </c>
      <c r="Q44" s="40">
        <f t="shared" si="12"/>
        <v>0</v>
      </c>
      <c r="R44" s="40">
        <f t="shared" si="21"/>
        <v>0</v>
      </c>
      <c r="S44" s="40">
        <f t="shared" si="22"/>
        <v>0</v>
      </c>
      <c r="T44" s="40" t="e">
        <f>VLOOKUP(C44,'Division 1'!$B$3:$C$102,2,FALSE)</f>
        <v>#N/A</v>
      </c>
      <c r="U44" s="40" t="e">
        <f>VLOOKUP(C44,'Division 2'!$B$3:$C$99,2,FALSE)</f>
        <v>#N/A</v>
      </c>
      <c r="V44" s="40">
        <f>IF(ISNUMBER(B44),IF(S44=1,VLOOKUP(C44,'Division 1'!$B$3:$D$102,3,FALSE),VLOOKUP(C44,'Division 2'!$B$3:$D$99,3,FALSE)),0)</f>
        <v>0</v>
      </c>
      <c r="W44">
        <f t="shared" si="23"/>
        <v>0</v>
      </c>
    </row>
    <row r="45" spans="2:23" x14ac:dyDescent="0.25">
      <c r="D45">
        <f t="shared" si="16"/>
        <v>0</v>
      </c>
      <c r="E45" s="22"/>
      <c r="F45" s="40">
        <f t="shared" si="17"/>
        <v>0</v>
      </c>
      <c r="G45" s="23" t="str">
        <f t="shared" si="2"/>
        <v/>
      </c>
      <c r="H45" s="40">
        <f t="shared" si="3"/>
        <v>0</v>
      </c>
      <c r="I45" s="40">
        <f t="shared" si="18"/>
        <v>0</v>
      </c>
      <c r="J45" s="23" t="str">
        <f t="shared" si="5"/>
        <v/>
      </c>
      <c r="K45" s="40">
        <f t="shared" si="6"/>
        <v>0</v>
      </c>
      <c r="L45" s="40">
        <f t="shared" si="19"/>
        <v>0</v>
      </c>
      <c r="M45" s="23" t="str">
        <f t="shared" si="8"/>
        <v/>
      </c>
      <c r="N45" s="40">
        <f t="shared" si="9"/>
        <v>0</v>
      </c>
      <c r="O45" s="40">
        <f t="shared" si="20"/>
        <v>0</v>
      </c>
      <c r="P45" s="23" t="str">
        <f t="shared" si="11"/>
        <v/>
      </c>
      <c r="Q45" s="40">
        <f t="shared" si="12"/>
        <v>0</v>
      </c>
      <c r="R45" s="40">
        <f t="shared" si="21"/>
        <v>0</v>
      </c>
      <c r="S45" s="40">
        <f t="shared" si="22"/>
        <v>0</v>
      </c>
      <c r="T45" s="40" t="e">
        <f>VLOOKUP(C45,'Division 1'!$B$3:$C$102,2,FALSE)</f>
        <v>#N/A</v>
      </c>
      <c r="U45" s="40" t="e">
        <f>VLOOKUP(C45,'Division 2'!$B$3:$C$99,2,FALSE)</f>
        <v>#N/A</v>
      </c>
      <c r="V45" s="40">
        <f>IF(ISNUMBER(B45),IF(S45=1,VLOOKUP(C45,'Division 1'!$B$3:$D$102,3,FALSE),VLOOKUP(C45,'Division 2'!$B$3:$D$99,3,FALSE)),0)</f>
        <v>0</v>
      </c>
      <c r="W45">
        <f t="shared" si="23"/>
        <v>0</v>
      </c>
    </row>
    <row r="46" spans="2:23" x14ac:dyDescent="0.25">
      <c r="D46">
        <f t="shared" si="16"/>
        <v>0</v>
      </c>
      <c r="E46" s="22"/>
      <c r="F46" s="40">
        <f t="shared" si="17"/>
        <v>0</v>
      </c>
      <c r="G46" s="23" t="str">
        <f t="shared" si="2"/>
        <v/>
      </c>
      <c r="H46" s="40">
        <f t="shared" si="3"/>
        <v>0</v>
      </c>
      <c r="I46" s="40">
        <f t="shared" si="18"/>
        <v>0</v>
      </c>
      <c r="J46" s="23" t="str">
        <f t="shared" si="5"/>
        <v/>
      </c>
      <c r="K46" s="40">
        <f t="shared" si="6"/>
        <v>0</v>
      </c>
      <c r="L46" s="40">
        <f t="shared" si="19"/>
        <v>0</v>
      </c>
      <c r="M46" s="23" t="str">
        <f t="shared" si="8"/>
        <v/>
      </c>
      <c r="N46" s="40">
        <f t="shared" si="9"/>
        <v>0</v>
      </c>
      <c r="O46" s="40">
        <f t="shared" si="20"/>
        <v>0</v>
      </c>
      <c r="P46" s="23" t="str">
        <f t="shared" si="11"/>
        <v/>
      </c>
      <c r="Q46" s="40">
        <f t="shared" si="12"/>
        <v>0</v>
      </c>
      <c r="R46" s="40">
        <f t="shared" si="21"/>
        <v>0</v>
      </c>
      <c r="S46" s="40">
        <f t="shared" si="22"/>
        <v>0</v>
      </c>
      <c r="T46" s="40" t="e">
        <f>VLOOKUP(C46,'Division 1'!$B$3:$C$102,2,FALSE)</f>
        <v>#N/A</v>
      </c>
      <c r="U46" s="40" t="e">
        <f>VLOOKUP(C46,'Division 2'!$B$3:$C$99,2,FALSE)</f>
        <v>#N/A</v>
      </c>
      <c r="V46" s="40">
        <f>IF(ISNUMBER(B46),IF(S46=1,VLOOKUP(C46,'Division 1'!$B$3:$D$102,3,FALSE),VLOOKUP(C46,'Division 2'!$B$3:$D$99,3,FALSE)),0)</f>
        <v>0</v>
      </c>
      <c r="W46">
        <f t="shared" si="23"/>
        <v>0</v>
      </c>
    </row>
    <row r="47" spans="2:23" x14ac:dyDescent="0.25">
      <c r="D47">
        <f t="shared" si="16"/>
        <v>0</v>
      </c>
      <c r="E47" s="22"/>
      <c r="F47" s="40">
        <f t="shared" si="17"/>
        <v>0</v>
      </c>
      <c r="G47" s="23" t="str">
        <f t="shared" si="2"/>
        <v/>
      </c>
      <c r="H47" s="40">
        <f t="shared" si="3"/>
        <v>0</v>
      </c>
      <c r="I47" s="40">
        <f t="shared" si="18"/>
        <v>0</v>
      </c>
      <c r="J47" s="23" t="str">
        <f t="shared" si="5"/>
        <v/>
      </c>
      <c r="K47" s="40">
        <f t="shared" si="6"/>
        <v>0</v>
      </c>
      <c r="L47" s="40">
        <f t="shared" si="19"/>
        <v>0</v>
      </c>
      <c r="M47" s="23" t="str">
        <f t="shared" si="8"/>
        <v/>
      </c>
      <c r="N47" s="40">
        <f t="shared" si="9"/>
        <v>0</v>
      </c>
      <c r="O47" s="40">
        <f t="shared" si="20"/>
        <v>0</v>
      </c>
      <c r="P47" s="23" t="str">
        <f t="shared" si="11"/>
        <v/>
      </c>
      <c r="Q47" s="40">
        <f t="shared" si="12"/>
        <v>0</v>
      </c>
      <c r="R47" s="40">
        <f t="shared" si="21"/>
        <v>0</v>
      </c>
      <c r="S47" s="40">
        <f t="shared" si="22"/>
        <v>0</v>
      </c>
      <c r="T47" s="40" t="e">
        <f>VLOOKUP(C47,'Division 1'!$B$3:$C$102,2,FALSE)</f>
        <v>#N/A</v>
      </c>
      <c r="U47" s="40" t="e">
        <f>VLOOKUP(C47,'Division 2'!$B$3:$C$99,2,FALSE)</f>
        <v>#N/A</v>
      </c>
      <c r="V47" s="40">
        <f>IF(ISNUMBER(B47),IF(S47=1,VLOOKUP(C47,'Division 1'!$B$3:$D$102,3,FALSE),VLOOKUP(C47,'Division 2'!$B$3:$D$99,3,FALSE)),0)</f>
        <v>0</v>
      </c>
      <c r="W47">
        <f t="shared" si="23"/>
        <v>0</v>
      </c>
    </row>
    <row r="48" spans="2:23" x14ac:dyDescent="0.25">
      <c r="D48">
        <f t="shared" si="16"/>
        <v>0</v>
      </c>
      <c r="E48" s="22"/>
      <c r="F48" s="40">
        <f t="shared" si="17"/>
        <v>0</v>
      </c>
      <c r="G48" s="23" t="str">
        <f t="shared" si="2"/>
        <v/>
      </c>
      <c r="H48" s="40">
        <f t="shared" si="3"/>
        <v>0</v>
      </c>
      <c r="I48" s="40">
        <f t="shared" si="18"/>
        <v>0</v>
      </c>
      <c r="J48" s="23" t="str">
        <f t="shared" si="5"/>
        <v/>
      </c>
      <c r="K48" s="40">
        <f t="shared" si="6"/>
        <v>0</v>
      </c>
      <c r="L48" s="40">
        <f t="shared" si="19"/>
        <v>0</v>
      </c>
      <c r="M48" s="23" t="str">
        <f t="shared" si="8"/>
        <v/>
      </c>
      <c r="N48" s="40">
        <f t="shared" si="9"/>
        <v>0</v>
      </c>
      <c r="O48" s="40">
        <f t="shared" si="20"/>
        <v>0</v>
      </c>
      <c r="P48" s="23" t="str">
        <f t="shared" si="11"/>
        <v/>
      </c>
      <c r="Q48" s="40">
        <f t="shared" si="12"/>
        <v>0</v>
      </c>
      <c r="R48" s="40">
        <f t="shared" si="21"/>
        <v>0</v>
      </c>
      <c r="S48" s="40">
        <f t="shared" si="22"/>
        <v>0</v>
      </c>
      <c r="T48" s="40" t="e">
        <f>VLOOKUP(C48,'Division 1'!$B$3:$C$102,2,FALSE)</f>
        <v>#N/A</v>
      </c>
      <c r="U48" s="40" t="e">
        <f>VLOOKUP(C48,'Division 2'!$B$3:$C$99,2,FALSE)</f>
        <v>#N/A</v>
      </c>
      <c r="V48" s="40">
        <f>IF(ISNUMBER(B48),IF(S48=1,VLOOKUP(C48,'Division 1'!$B$3:$D$102,3,FALSE),VLOOKUP(C48,'Division 2'!$B$3:$D$99,3,FALSE)),0)</f>
        <v>0</v>
      </c>
      <c r="W48">
        <f t="shared" si="23"/>
        <v>0</v>
      </c>
    </row>
    <row r="49" spans="4:23" x14ac:dyDescent="0.25">
      <c r="D49">
        <f t="shared" si="16"/>
        <v>0</v>
      </c>
      <c r="E49" s="22"/>
      <c r="F49" s="40">
        <f t="shared" si="17"/>
        <v>0</v>
      </c>
      <c r="G49" s="23" t="str">
        <f t="shared" si="2"/>
        <v/>
      </c>
      <c r="H49" s="40">
        <f t="shared" si="3"/>
        <v>0</v>
      </c>
      <c r="I49" s="40">
        <f t="shared" si="18"/>
        <v>0</v>
      </c>
      <c r="J49" s="23" t="str">
        <f t="shared" si="5"/>
        <v/>
      </c>
      <c r="K49" s="40">
        <f t="shared" si="6"/>
        <v>0</v>
      </c>
      <c r="L49" s="40">
        <f t="shared" si="19"/>
        <v>0</v>
      </c>
      <c r="M49" s="23" t="str">
        <f t="shared" si="8"/>
        <v/>
      </c>
      <c r="N49" s="40">
        <f t="shared" si="9"/>
        <v>0</v>
      </c>
      <c r="O49" s="40">
        <f t="shared" si="20"/>
        <v>0</v>
      </c>
      <c r="P49" s="23" t="str">
        <f t="shared" si="11"/>
        <v/>
      </c>
      <c r="Q49" s="40">
        <f t="shared" si="12"/>
        <v>0</v>
      </c>
      <c r="R49" s="40">
        <f t="shared" si="21"/>
        <v>0</v>
      </c>
      <c r="S49" s="40">
        <f t="shared" si="22"/>
        <v>0</v>
      </c>
      <c r="T49" s="40" t="e">
        <f>VLOOKUP(C49,'Division 1'!$B$3:$C$102,2,FALSE)</f>
        <v>#N/A</v>
      </c>
      <c r="U49" s="40" t="e">
        <f>VLOOKUP(C49,'Division 2'!$B$3:$C$99,2,FALSE)</f>
        <v>#N/A</v>
      </c>
      <c r="V49" s="40">
        <f>IF(ISNUMBER(B49),IF(S49=1,VLOOKUP(C49,'Division 1'!$B$3:$D$102,3,FALSE),VLOOKUP(C49,'Division 2'!$B$3:$D$99,3,FALSE)),0)</f>
        <v>0</v>
      </c>
      <c r="W49">
        <f t="shared" si="23"/>
        <v>0</v>
      </c>
    </row>
    <row r="50" spans="4:23" x14ac:dyDescent="0.25">
      <c r="D50">
        <f t="shared" si="16"/>
        <v>0</v>
      </c>
      <c r="E50" s="22"/>
      <c r="F50" s="40">
        <f t="shared" si="17"/>
        <v>0</v>
      </c>
      <c r="G50" s="23" t="str">
        <f t="shared" si="2"/>
        <v/>
      </c>
      <c r="H50" s="40">
        <f t="shared" si="3"/>
        <v>0</v>
      </c>
      <c r="I50" s="40">
        <f t="shared" si="18"/>
        <v>0</v>
      </c>
      <c r="J50" s="23" t="str">
        <f t="shared" si="5"/>
        <v/>
      </c>
      <c r="K50" s="40">
        <f t="shared" si="6"/>
        <v>0</v>
      </c>
      <c r="L50" s="40">
        <f t="shared" si="19"/>
        <v>0</v>
      </c>
      <c r="M50" s="23" t="str">
        <f t="shared" si="8"/>
        <v/>
      </c>
      <c r="N50" s="40">
        <f t="shared" si="9"/>
        <v>0</v>
      </c>
      <c r="O50" s="40">
        <f t="shared" si="20"/>
        <v>0</v>
      </c>
      <c r="P50" s="23" t="str">
        <f t="shared" si="11"/>
        <v/>
      </c>
      <c r="Q50" s="40">
        <f t="shared" si="12"/>
        <v>0</v>
      </c>
      <c r="R50" s="40">
        <f t="shared" si="21"/>
        <v>0</v>
      </c>
      <c r="S50" s="40">
        <f t="shared" si="22"/>
        <v>0</v>
      </c>
      <c r="T50" s="40" t="e">
        <f>VLOOKUP(C50,'Division 1'!$B$3:$C$102,2,FALSE)</f>
        <v>#N/A</v>
      </c>
      <c r="U50" s="40" t="e">
        <f>VLOOKUP(C50,'Division 2'!$B$3:$C$99,2,FALSE)</f>
        <v>#N/A</v>
      </c>
      <c r="V50" s="40">
        <f>IF(ISNUMBER(B50),IF(S50=1,VLOOKUP(C50,'Division 1'!$B$3:$D$102,3,FALSE),VLOOKUP(C50,'Division 2'!$B$3:$D$99,3,FALSE)),0)</f>
        <v>0</v>
      </c>
      <c r="W50">
        <f t="shared" si="23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E22" sqref="E22"/>
    </sheetView>
  </sheetViews>
  <sheetFormatPr defaultRowHeight="15" x14ac:dyDescent="0.25"/>
  <cols>
    <col min="2" max="2" width="10.7109375" bestFit="1" customWidth="1"/>
    <col min="3" max="3" width="17.5703125" customWidth="1"/>
    <col min="4" max="4" width="19.7109375" customWidth="1"/>
  </cols>
  <sheetData>
    <row r="1" spans="1:23" x14ac:dyDescent="0.25">
      <c r="A1" t="s">
        <v>134</v>
      </c>
      <c r="B1">
        <f>COUNTIF(A4:A50,"old")</f>
        <v>0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18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21" t="s">
        <v>12</v>
      </c>
      <c r="H3" s="21" t="s">
        <v>13</v>
      </c>
      <c r="I3" s="21" t="s">
        <v>1</v>
      </c>
      <c r="J3" s="21" t="s">
        <v>12</v>
      </c>
      <c r="K3" s="21" t="s">
        <v>13</v>
      </c>
      <c r="L3" s="21" t="s">
        <v>1</v>
      </c>
      <c r="M3" s="21" t="s">
        <v>12</v>
      </c>
      <c r="N3" s="21" t="s">
        <v>13</v>
      </c>
      <c r="O3" s="21" t="s">
        <v>1</v>
      </c>
      <c r="P3" s="21" t="s">
        <v>12</v>
      </c>
      <c r="Q3" s="21" t="s">
        <v>13</v>
      </c>
      <c r="R3" s="21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44197</v>
      </c>
      <c r="C4" t="s">
        <v>82</v>
      </c>
      <c r="D4" t="str">
        <f t="shared" ref="D4:D30" si="0">IF(A4="Old",C4&amp;" Old",C4)</f>
        <v>Andrew Corfield</v>
      </c>
      <c r="E4" s="20">
        <v>7.0601851851851841E-3</v>
      </c>
      <c r="F4" s="43">
        <f>I4+L4+O4+R4</f>
        <v>7</v>
      </c>
      <c r="G4" s="23" t="str">
        <f>IF($A4="Old","",IF(AND($S4=1,$V4="F"),$E4,""))</f>
        <v/>
      </c>
      <c r="H4" s="43">
        <f>IF(ISNUMBER(G4),RANK(G4,G$4:G$50,1),0)</f>
        <v>0</v>
      </c>
      <c r="I4" s="43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43">
        <f>IF(ISNUMBER(J4),RANK(J4,J$4:J$50,1),0)</f>
        <v>0</v>
      </c>
      <c r="L4" s="43">
        <f>IF(K4=1,10,IF(K4=2,9,IF(K4=3,8,IF(K4=4,7,IF(K4=5,6,IF(K4=6,5,IF(K4=7,4,IF(K4=8,3,IF(K4=9,2,IF(K4=10,1,0))))))))))</f>
        <v>0</v>
      </c>
      <c r="M4" s="23" t="str">
        <f>IF($A4="Old","",IF(AND($S4=1,$V4="M"),$E4,""))</f>
        <v/>
      </c>
      <c r="N4" s="43">
        <f>IF(ISNUMBER(M4),RANK(M4,M$4:M$50,1),0)</f>
        <v>0</v>
      </c>
      <c r="O4" s="43">
        <f>IF(N4=1,10,IF(N4=2,9,IF(N4=3,8,IF(N4=4,7,IF(N4=5,6,IF(N4=6,5,IF(N4=7,4,IF(N4=8,3,IF(N4=9,2,IF(N4=10,1,0))))))))))</f>
        <v>0</v>
      </c>
      <c r="P4" s="23">
        <f>IF($A4="Old","",IF(AND($S4=2,$V4="M"),$E4,""))</f>
        <v>7.0601851851851841E-3</v>
      </c>
      <c r="Q4" s="43">
        <f>IF(ISNUMBER(P4),RANK(P4,P$4:P$50,1),0)</f>
        <v>4</v>
      </c>
      <c r="R4" s="43">
        <f>IF(Q4=1,10,IF(Q4=2,9,IF(Q4=3,8,IF(Q4=4,7,IF(Q4=5,6,IF(Q4=6,5,IF(Q4=7,4,IF(Q4=8,3,IF(Q4=9,2,IF(Q4=10,1,0))))))))))</f>
        <v>7</v>
      </c>
      <c r="S4" s="43">
        <f>SUMIF(T4:U4,"&gt;"&amp;0.1)</f>
        <v>2</v>
      </c>
      <c r="T4" s="43" t="e">
        <f>VLOOKUP(C4,'Division 1'!$B$3:$C$102,2,FALSE)</f>
        <v>#N/A</v>
      </c>
      <c r="U4" s="43">
        <f>VLOOKUP(C4,'Division 2'!$B$3:$C$99,2,FALSE)</f>
        <v>2</v>
      </c>
      <c r="V4" s="43" t="str">
        <f>IF(ISNUMBER(B4),IF(S4=1,VLOOKUP(C4,'Division 1'!$B$3:$D$102,3,FALSE),VLOOKUP(C4,'Division 2'!$B$3:$D$99,3,FALSE)),0)</f>
        <v>M</v>
      </c>
      <c r="W4" t="str">
        <f>C4</f>
        <v>Andrew Corfield</v>
      </c>
    </row>
    <row r="5" spans="1:23" x14ac:dyDescent="0.25">
      <c r="B5" s="15">
        <v>44213</v>
      </c>
      <c r="C5" t="s">
        <v>70</v>
      </c>
      <c r="D5" t="str">
        <f t="shared" si="0"/>
        <v>Andrew Malcolm</v>
      </c>
      <c r="E5" s="20">
        <v>5.3240740740740748E-3</v>
      </c>
      <c r="F5" s="43">
        <f t="shared" ref="F5:F50" si="1">I5+L5+O5+R5</f>
        <v>9</v>
      </c>
      <c r="G5" s="23" t="str">
        <f t="shared" ref="G5:G50" si="2">IF($A5="Old","",IF(AND($S5=1,$V5="F"),$E5,""))</f>
        <v/>
      </c>
      <c r="H5" s="43">
        <f t="shared" ref="H5:H50" si="3">IF(ISNUMBER(G5),RANK(G5,G$4:G$50,1),0)</f>
        <v>0</v>
      </c>
      <c r="I5" s="43">
        <f t="shared" ref="I5:I5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43">
        <f t="shared" ref="K5:K50" si="6">IF(ISNUMBER(J5),RANK(J5,J$4:J$50,1),0)</f>
        <v>0</v>
      </c>
      <c r="L5" s="43">
        <f t="shared" ref="L5:L50" si="7">IF(K5=1,10,IF(K5=2,9,IF(K5=3,8,IF(K5=4,7,IF(K5=5,6,IF(K5=6,5,IF(K5=7,4,IF(K5=8,3,IF(K5=9,2,IF(K5=10,1,0))))))))))</f>
        <v>0</v>
      </c>
      <c r="M5" s="23" t="str">
        <f t="shared" ref="M5:M50" si="8">IF($A5="Old","",IF(AND($S5=1,$V5="M"),$E5,""))</f>
        <v/>
      </c>
      <c r="N5" s="43">
        <f t="shared" ref="N5:N50" si="9">IF(ISNUMBER(M5),RANK(M5,M$4:M$50,1),0)</f>
        <v>0</v>
      </c>
      <c r="O5" s="43">
        <f t="shared" ref="O5:O50" si="10">IF(N5=1,10,IF(N5=2,9,IF(N5=3,8,IF(N5=4,7,IF(N5=5,6,IF(N5=6,5,IF(N5=7,4,IF(N5=8,3,IF(N5=9,2,IF(N5=10,1,0))))))))))</f>
        <v>0</v>
      </c>
      <c r="P5" s="23">
        <f t="shared" ref="P5:P50" si="11">IF($A5="Old","",IF(AND($S5=2,$V5="M"),$E5,""))</f>
        <v>5.3240740740740748E-3</v>
      </c>
      <c r="Q5" s="43">
        <f t="shared" ref="Q5:Q50" si="12">IF(ISNUMBER(P5),RANK(P5,P$4:P$50,1),0)</f>
        <v>2</v>
      </c>
      <c r="R5" s="43">
        <f t="shared" ref="R5:R50" si="13">IF(Q5=1,10,IF(Q5=2,9,IF(Q5=3,8,IF(Q5=4,7,IF(Q5=5,6,IF(Q5=6,5,IF(Q5=7,4,IF(Q5=8,3,IF(Q5=9,2,IF(Q5=10,1,0))))))))))</f>
        <v>9</v>
      </c>
      <c r="S5" s="43">
        <f t="shared" ref="S5:S50" si="14">SUMIF(T5:U5,"&gt;"&amp;0.1)</f>
        <v>2</v>
      </c>
      <c r="T5" s="43" t="e">
        <f>VLOOKUP(C5,'Division 1'!$B$3:$C$102,2,FALSE)</f>
        <v>#N/A</v>
      </c>
      <c r="U5" s="43">
        <f>VLOOKUP(C5,'Division 2'!$B$3:$C$99,2,FALSE)</f>
        <v>2</v>
      </c>
      <c r="V5" s="43" t="str">
        <f>IF(ISNUMBER(B5),IF(S5=1,VLOOKUP(C5,'Division 1'!$B$3:$D$102,3,FALSE),VLOOKUP(C5,'Division 2'!$B$3:$D$99,3,FALSE)),0)</f>
        <v>M</v>
      </c>
      <c r="W5" t="str">
        <f t="shared" ref="W5:W50" si="15">C5</f>
        <v>Andrew Malcolm</v>
      </c>
    </row>
    <row r="6" spans="1:23" x14ac:dyDescent="0.25">
      <c r="B6" s="37">
        <v>44214</v>
      </c>
      <c r="C6" t="s">
        <v>94</v>
      </c>
      <c r="D6" t="str">
        <f t="shared" si="0"/>
        <v>Phil Houghton</v>
      </c>
      <c r="E6" s="20">
        <v>6.1111111111111114E-3</v>
      </c>
      <c r="F6" s="43">
        <f t="shared" si="1"/>
        <v>8</v>
      </c>
      <c r="G6" s="23" t="str">
        <f t="shared" si="2"/>
        <v/>
      </c>
      <c r="H6" s="43">
        <f t="shared" si="3"/>
        <v>0</v>
      </c>
      <c r="I6" s="43">
        <f t="shared" si="4"/>
        <v>0</v>
      </c>
      <c r="J6" s="23" t="str">
        <f t="shared" si="5"/>
        <v/>
      </c>
      <c r="K6" s="43">
        <f t="shared" si="6"/>
        <v>0</v>
      </c>
      <c r="L6" s="43">
        <f t="shared" si="7"/>
        <v>0</v>
      </c>
      <c r="M6" s="23" t="str">
        <f t="shared" si="8"/>
        <v/>
      </c>
      <c r="N6" s="43">
        <f t="shared" si="9"/>
        <v>0</v>
      </c>
      <c r="O6" s="43">
        <f t="shared" si="10"/>
        <v>0</v>
      </c>
      <c r="P6" s="23">
        <f t="shared" si="11"/>
        <v>6.1111111111111114E-3</v>
      </c>
      <c r="Q6" s="43">
        <f t="shared" si="12"/>
        <v>3</v>
      </c>
      <c r="R6" s="43">
        <f t="shared" si="13"/>
        <v>8</v>
      </c>
      <c r="S6" s="43">
        <f t="shared" si="14"/>
        <v>2</v>
      </c>
      <c r="T6" s="43" t="e">
        <f>VLOOKUP(C6,'Division 1'!$B$3:$C$102,2,FALSE)</f>
        <v>#N/A</v>
      </c>
      <c r="U6" s="43">
        <f>VLOOKUP(C6,'Division 2'!$B$3:$C$99,2,FALSE)</f>
        <v>2</v>
      </c>
      <c r="V6" s="43" t="str">
        <f>IF(ISNUMBER(B6),IF(S6=1,VLOOKUP(C6,'Division 1'!$B$3:$D$102,3,FALSE),VLOOKUP(C6,'Division 2'!$B$3:$D$99,3,FALSE)),0)</f>
        <v>M</v>
      </c>
      <c r="W6" t="str">
        <f t="shared" si="15"/>
        <v>Phil Houghton</v>
      </c>
    </row>
    <row r="7" spans="1:23" x14ac:dyDescent="0.25">
      <c r="B7" s="37">
        <v>44218</v>
      </c>
      <c r="C7" t="s">
        <v>2</v>
      </c>
      <c r="D7" t="str">
        <f>IF(A7="Old",C7&amp;" Old",C7)</f>
        <v>Jane Spink</v>
      </c>
      <c r="E7" s="20">
        <v>4.4907407407407405E-3</v>
      </c>
      <c r="F7" s="43">
        <f t="shared" si="1"/>
        <v>9</v>
      </c>
      <c r="G7" s="23">
        <f t="shared" si="2"/>
        <v>4.4907407407407405E-3</v>
      </c>
      <c r="H7" s="43">
        <f t="shared" si="3"/>
        <v>2</v>
      </c>
      <c r="I7" s="43">
        <f t="shared" si="4"/>
        <v>9</v>
      </c>
      <c r="J7" s="23" t="str">
        <f t="shared" si="5"/>
        <v/>
      </c>
      <c r="K7" s="43">
        <f t="shared" si="6"/>
        <v>0</v>
      </c>
      <c r="L7" s="43">
        <f t="shared" si="7"/>
        <v>0</v>
      </c>
      <c r="M7" s="23" t="str">
        <f t="shared" si="8"/>
        <v/>
      </c>
      <c r="N7" s="43">
        <f t="shared" si="9"/>
        <v>0</v>
      </c>
      <c r="O7" s="43">
        <f t="shared" si="10"/>
        <v>0</v>
      </c>
      <c r="P7" s="23" t="str">
        <f t="shared" si="11"/>
        <v/>
      </c>
      <c r="Q7" s="43">
        <f t="shared" si="12"/>
        <v>0</v>
      </c>
      <c r="R7" s="43">
        <f t="shared" si="13"/>
        <v>0</v>
      </c>
      <c r="S7" s="43">
        <f t="shared" si="14"/>
        <v>1</v>
      </c>
      <c r="T7" s="43">
        <f>VLOOKUP(C7,'Division 1'!$B$3:$C$102,2,FALSE)</f>
        <v>1</v>
      </c>
      <c r="U7" s="43" t="e">
        <f>VLOOKUP(C7,'Division 2'!$B$3:$C$99,2,FALSE)</f>
        <v>#N/A</v>
      </c>
      <c r="V7" s="43" t="str">
        <f>IF(ISNUMBER(B7),IF(S7=1,VLOOKUP(C7,'Division 1'!$B$3:$D$102,3,FALSE),VLOOKUP(C7,'Division 2'!$B$3:$D$99,3,FALSE)),0)</f>
        <v>F</v>
      </c>
      <c r="W7" t="str">
        <f t="shared" si="15"/>
        <v>Jane Spink</v>
      </c>
    </row>
    <row r="8" spans="1:23" x14ac:dyDescent="0.25">
      <c r="B8" s="37">
        <v>44219</v>
      </c>
      <c r="C8" t="s">
        <v>10</v>
      </c>
      <c r="D8" t="str">
        <f t="shared" si="0"/>
        <v>Raymond Carmichael</v>
      </c>
      <c r="E8" s="20">
        <v>4.4212962962962956E-3</v>
      </c>
      <c r="F8" s="43">
        <f t="shared" si="1"/>
        <v>6</v>
      </c>
      <c r="G8" s="23" t="str">
        <f t="shared" si="2"/>
        <v/>
      </c>
      <c r="H8" s="43">
        <f t="shared" si="3"/>
        <v>0</v>
      </c>
      <c r="I8" s="43">
        <f t="shared" si="4"/>
        <v>0</v>
      </c>
      <c r="J8" s="23" t="str">
        <f t="shared" si="5"/>
        <v/>
      </c>
      <c r="K8" s="43">
        <f t="shared" si="6"/>
        <v>0</v>
      </c>
      <c r="L8" s="43">
        <f t="shared" si="7"/>
        <v>0</v>
      </c>
      <c r="M8" s="23">
        <f t="shared" si="8"/>
        <v>4.4212962962962956E-3</v>
      </c>
      <c r="N8" s="43">
        <f t="shared" si="9"/>
        <v>5</v>
      </c>
      <c r="O8" s="43">
        <f t="shared" si="10"/>
        <v>6</v>
      </c>
      <c r="P8" s="23" t="str">
        <f t="shared" si="11"/>
        <v/>
      </c>
      <c r="Q8" s="43">
        <f t="shared" si="12"/>
        <v>0</v>
      </c>
      <c r="R8" s="43">
        <f t="shared" si="13"/>
        <v>0</v>
      </c>
      <c r="S8" s="43">
        <f t="shared" si="14"/>
        <v>1</v>
      </c>
      <c r="T8" s="43">
        <f>VLOOKUP(C8,'Division 1'!$B$3:$C$102,2,FALSE)</f>
        <v>1</v>
      </c>
      <c r="U8" s="43" t="e">
        <f>VLOOKUP(C8,'Division 2'!$B$3:$C$99,2,FALSE)</f>
        <v>#N/A</v>
      </c>
      <c r="V8" s="43" t="str">
        <f>IF(ISNUMBER(B8),IF(S8=1,VLOOKUP(C8,'Division 1'!$B$3:$D$102,3,FALSE),VLOOKUP(C8,'Division 2'!$B$3:$D$99,3,FALSE)),0)</f>
        <v>M</v>
      </c>
      <c r="W8" t="str">
        <f t="shared" si="15"/>
        <v>Raymond Carmichael</v>
      </c>
    </row>
    <row r="9" spans="1:23" x14ac:dyDescent="0.25">
      <c r="B9" s="37">
        <v>44212</v>
      </c>
      <c r="C9" t="s">
        <v>53</v>
      </c>
      <c r="D9" t="str">
        <f t="shared" si="0"/>
        <v>John Scurr</v>
      </c>
      <c r="E9" s="20">
        <v>4.8148148148148152E-3</v>
      </c>
      <c r="F9" s="43">
        <f t="shared" si="1"/>
        <v>3</v>
      </c>
      <c r="G9" s="23" t="str">
        <f t="shared" si="2"/>
        <v/>
      </c>
      <c r="H9" s="43">
        <f t="shared" si="3"/>
        <v>0</v>
      </c>
      <c r="I9" s="43">
        <f t="shared" si="4"/>
        <v>0</v>
      </c>
      <c r="J9" s="23" t="str">
        <f t="shared" si="5"/>
        <v/>
      </c>
      <c r="K9" s="43">
        <f t="shared" si="6"/>
        <v>0</v>
      </c>
      <c r="L9" s="43">
        <f t="shared" si="7"/>
        <v>0</v>
      </c>
      <c r="M9" s="23">
        <f t="shared" si="8"/>
        <v>4.8148148148148152E-3</v>
      </c>
      <c r="N9" s="43">
        <f t="shared" si="9"/>
        <v>8</v>
      </c>
      <c r="O9" s="43">
        <f t="shared" si="10"/>
        <v>3</v>
      </c>
      <c r="P9" s="23" t="str">
        <f t="shared" si="11"/>
        <v/>
      </c>
      <c r="Q9" s="43">
        <f t="shared" si="12"/>
        <v>0</v>
      </c>
      <c r="R9" s="43">
        <f t="shared" si="13"/>
        <v>0</v>
      </c>
      <c r="S9" s="43">
        <f t="shared" si="14"/>
        <v>1</v>
      </c>
      <c r="T9" s="43">
        <f>VLOOKUP(C9,'Division 1'!$B$3:$C$102,2,FALSE)</f>
        <v>1</v>
      </c>
      <c r="U9" s="43" t="e">
        <f>VLOOKUP(C9,'Division 2'!$B$3:$C$99,2,FALSE)</f>
        <v>#N/A</v>
      </c>
      <c r="V9" s="43" t="str">
        <f>IF(ISNUMBER(B9),IF(S9=1,VLOOKUP(C9,'Division 1'!$B$3:$D$102,3,FALSE),VLOOKUP(C9,'Division 2'!$B$3:$D$99,3,FALSE)),0)</f>
        <v>M</v>
      </c>
      <c r="W9" t="str">
        <f t="shared" si="15"/>
        <v>John Scurr</v>
      </c>
    </row>
    <row r="10" spans="1:23" x14ac:dyDescent="0.25">
      <c r="B10" s="37">
        <v>44222</v>
      </c>
      <c r="C10" t="s">
        <v>61</v>
      </c>
      <c r="D10" t="str">
        <f t="shared" si="0"/>
        <v>Georgina Letts</v>
      </c>
      <c r="E10" s="20">
        <v>5.7754629629629623E-3</v>
      </c>
      <c r="F10" s="43">
        <f t="shared" si="1"/>
        <v>10</v>
      </c>
      <c r="G10" s="23" t="str">
        <f t="shared" si="2"/>
        <v/>
      </c>
      <c r="H10" s="43">
        <f t="shared" si="3"/>
        <v>0</v>
      </c>
      <c r="I10" s="43">
        <f t="shared" si="4"/>
        <v>0</v>
      </c>
      <c r="J10" s="23">
        <f t="shared" si="5"/>
        <v>5.7754629629629623E-3</v>
      </c>
      <c r="K10" s="43">
        <f t="shared" si="6"/>
        <v>1</v>
      </c>
      <c r="L10" s="43">
        <f t="shared" si="7"/>
        <v>10</v>
      </c>
      <c r="M10" s="23" t="str">
        <f t="shared" si="8"/>
        <v/>
      </c>
      <c r="N10" s="43">
        <f t="shared" si="9"/>
        <v>0</v>
      </c>
      <c r="O10" s="43">
        <f t="shared" si="10"/>
        <v>0</v>
      </c>
      <c r="P10" s="23" t="str">
        <f t="shared" si="11"/>
        <v/>
      </c>
      <c r="Q10" s="43">
        <f t="shared" si="12"/>
        <v>0</v>
      </c>
      <c r="R10" s="43">
        <f t="shared" si="13"/>
        <v>0</v>
      </c>
      <c r="S10" s="43">
        <f t="shared" si="14"/>
        <v>2</v>
      </c>
      <c r="T10" s="43" t="e">
        <f>VLOOKUP(C10,'Division 1'!$B$3:$C$102,2,FALSE)</f>
        <v>#N/A</v>
      </c>
      <c r="U10" s="43">
        <f>VLOOKUP(C10,'Division 2'!$B$3:$C$99,2,FALSE)</f>
        <v>2</v>
      </c>
      <c r="V10" s="43" t="str">
        <f>IF(ISNUMBER(B10),IF(S10=1,VLOOKUP(C10,'Division 1'!$B$3:$D$102,3,FALSE),VLOOKUP(C10,'Division 2'!$B$3:$D$99,3,FALSE)),0)</f>
        <v>F</v>
      </c>
      <c r="W10" t="str">
        <f t="shared" si="15"/>
        <v>Georgina Letts</v>
      </c>
    </row>
    <row r="11" spans="1:23" x14ac:dyDescent="0.25">
      <c r="B11" s="37">
        <v>44231</v>
      </c>
      <c r="C11" t="s">
        <v>3</v>
      </c>
      <c r="D11" t="str">
        <f t="shared" si="0"/>
        <v>Mark Raine</v>
      </c>
      <c r="E11" s="20">
        <v>3.7847222222222223E-3</v>
      </c>
      <c r="F11" s="43">
        <f t="shared" si="1"/>
        <v>10</v>
      </c>
      <c r="G11" s="23" t="str">
        <f t="shared" si="2"/>
        <v/>
      </c>
      <c r="H11" s="43">
        <f t="shared" si="3"/>
        <v>0</v>
      </c>
      <c r="I11" s="43">
        <f t="shared" si="4"/>
        <v>0</v>
      </c>
      <c r="J11" s="23" t="str">
        <f t="shared" si="5"/>
        <v/>
      </c>
      <c r="K11" s="43">
        <f t="shared" si="6"/>
        <v>0</v>
      </c>
      <c r="L11" s="43">
        <f t="shared" si="7"/>
        <v>0</v>
      </c>
      <c r="M11" s="23">
        <f t="shared" si="8"/>
        <v>3.7847222222222223E-3</v>
      </c>
      <c r="N11" s="43">
        <f t="shared" si="9"/>
        <v>1</v>
      </c>
      <c r="O11" s="43">
        <f t="shared" si="10"/>
        <v>10</v>
      </c>
      <c r="P11" s="23" t="str">
        <f t="shared" si="11"/>
        <v/>
      </c>
      <c r="Q11" s="43">
        <f t="shared" si="12"/>
        <v>0</v>
      </c>
      <c r="R11" s="43">
        <f t="shared" si="13"/>
        <v>0</v>
      </c>
      <c r="S11" s="43">
        <f t="shared" si="14"/>
        <v>1</v>
      </c>
      <c r="T11" s="43">
        <f>VLOOKUP(C11,'Division 1'!$B$3:$C$102,2,FALSE)</f>
        <v>1</v>
      </c>
      <c r="U11" s="43" t="e">
        <f>VLOOKUP(C11,'Division 2'!$B$3:$C$99,2,FALSE)</f>
        <v>#N/A</v>
      </c>
      <c r="V11" s="43" t="str">
        <f>IF(ISNUMBER(B11),IF(S11=1,VLOOKUP(C11,'Division 1'!$B$3:$D$102,3,FALSE),VLOOKUP(C11,'Division 2'!$B$3:$D$99,3,FALSE)),0)</f>
        <v>M</v>
      </c>
      <c r="W11" t="str">
        <f t="shared" si="15"/>
        <v>Mark Raine</v>
      </c>
    </row>
    <row r="12" spans="1:23" x14ac:dyDescent="0.25">
      <c r="B12" s="37">
        <v>44231</v>
      </c>
      <c r="C12" t="s">
        <v>18</v>
      </c>
      <c r="D12" t="str">
        <f t="shared" si="0"/>
        <v>Pete King</v>
      </c>
      <c r="E12" s="20">
        <v>4.8495370370370368E-3</v>
      </c>
      <c r="F12" s="43">
        <f t="shared" si="1"/>
        <v>2</v>
      </c>
      <c r="G12" s="23" t="str">
        <f t="shared" si="2"/>
        <v/>
      </c>
      <c r="H12" s="43">
        <f t="shared" si="3"/>
        <v>0</v>
      </c>
      <c r="I12" s="43">
        <f t="shared" si="4"/>
        <v>0</v>
      </c>
      <c r="J12" s="23" t="str">
        <f t="shared" si="5"/>
        <v/>
      </c>
      <c r="K12" s="43">
        <f t="shared" si="6"/>
        <v>0</v>
      </c>
      <c r="L12" s="43">
        <f t="shared" si="7"/>
        <v>0</v>
      </c>
      <c r="M12" s="23">
        <f t="shared" si="8"/>
        <v>4.8495370370370368E-3</v>
      </c>
      <c r="N12" s="43">
        <f t="shared" si="9"/>
        <v>9</v>
      </c>
      <c r="O12" s="43">
        <f t="shared" si="10"/>
        <v>2</v>
      </c>
      <c r="P12" s="23" t="str">
        <f t="shared" si="11"/>
        <v/>
      </c>
      <c r="Q12" s="43">
        <f t="shared" si="12"/>
        <v>0</v>
      </c>
      <c r="R12" s="43">
        <f t="shared" si="13"/>
        <v>0</v>
      </c>
      <c r="S12" s="43">
        <f t="shared" si="14"/>
        <v>1</v>
      </c>
      <c r="T12" s="43">
        <f>VLOOKUP(C12,'Division 1'!$B$3:$C$102,2,FALSE)</f>
        <v>1</v>
      </c>
      <c r="U12" s="43" t="e">
        <f>VLOOKUP(C12,'Division 2'!$B$3:$C$99,2,FALSE)</f>
        <v>#N/A</v>
      </c>
      <c r="V12" s="43" t="str">
        <f>IF(ISNUMBER(B12),IF(S12=1,VLOOKUP(C12,'Division 1'!$B$3:$D$102,3,FALSE),VLOOKUP(C12,'Division 2'!$B$3:$D$99,3,FALSE)),0)</f>
        <v>M</v>
      </c>
      <c r="W12" t="str">
        <f t="shared" si="15"/>
        <v>Pete King</v>
      </c>
    </row>
    <row r="13" spans="1:23" x14ac:dyDescent="0.25">
      <c r="B13" s="37">
        <v>44231</v>
      </c>
      <c r="C13" t="s">
        <v>58</v>
      </c>
      <c r="D13" t="str">
        <f t="shared" si="0"/>
        <v>Mark Chapman</v>
      </c>
      <c r="E13" s="20">
        <v>5.2662037037037035E-3</v>
      </c>
      <c r="F13" s="43">
        <f t="shared" si="1"/>
        <v>10</v>
      </c>
      <c r="G13" s="23" t="str">
        <f t="shared" si="2"/>
        <v/>
      </c>
      <c r="H13" s="43">
        <f t="shared" si="3"/>
        <v>0</v>
      </c>
      <c r="I13" s="43">
        <f t="shared" si="4"/>
        <v>0</v>
      </c>
      <c r="J13" s="23" t="str">
        <f t="shared" si="5"/>
        <v/>
      </c>
      <c r="K13" s="43">
        <f t="shared" si="6"/>
        <v>0</v>
      </c>
      <c r="L13" s="43">
        <f t="shared" si="7"/>
        <v>0</v>
      </c>
      <c r="M13" s="23" t="str">
        <f t="shared" si="8"/>
        <v/>
      </c>
      <c r="N13" s="43">
        <f t="shared" si="9"/>
        <v>0</v>
      </c>
      <c r="O13" s="43">
        <f t="shared" si="10"/>
        <v>0</v>
      </c>
      <c r="P13" s="23">
        <f t="shared" si="11"/>
        <v>5.2662037037037035E-3</v>
      </c>
      <c r="Q13" s="43">
        <f t="shared" si="12"/>
        <v>1</v>
      </c>
      <c r="R13" s="43">
        <f t="shared" si="13"/>
        <v>10</v>
      </c>
      <c r="S13" s="43">
        <f t="shared" si="14"/>
        <v>2</v>
      </c>
      <c r="T13" s="43" t="e">
        <f>VLOOKUP(C13,'Division 1'!$B$3:$C$102,2,FALSE)</f>
        <v>#N/A</v>
      </c>
      <c r="U13" s="43">
        <f>VLOOKUP(C13,'Division 2'!$B$3:$C$99,2,FALSE)</f>
        <v>2</v>
      </c>
      <c r="V13" s="43" t="str">
        <f>IF(ISNUMBER(B13),IF(S13=1,VLOOKUP(C13,'Division 1'!$B$3:$D$102,3,FALSE),VLOOKUP(C13,'Division 2'!$B$3:$D$99,3,FALSE)),0)</f>
        <v>M</v>
      </c>
      <c r="W13" t="str">
        <f t="shared" si="15"/>
        <v>Mark Chapman</v>
      </c>
    </row>
    <row r="14" spans="1:23" x14ac:dyDescent="0.25">
      <c r="B14" s="37">
        <v>44228</v>
      </c>
      <c r="C14" t="s">
        <v>40</v>
      </c>
      <c r="D14" t="str">
        <f t="shared" si="0"/>
        <v>Jonathan Wallace</v>
      </c>
      <c r="E14" s="20">
        <v>4.6759259259259263E-3</v>
      </c>
      <c r="F14" s="43">
        <f t="shared" si="1"/>
        <v>4</v>
      </c>
      <c r="G14" s="23" t="str">
        <f t="shared" si="2"/>
        <v/>
      </c>
      <c r="H14" s="43">
        <f t="shared" si="3"/>
        <v>0</v>
      </c>
      <c r="I14" s="43">
        <f t="shared" si="4"/>
        <v>0</v>
      </c>
      <c r="J14" s="23" t="str">
        <f t="shared" si="5"/>
        <v/>
      </c>
      <c r="K14" s="43">
        <f t="shared" si="6"/>
        <v>0</v>
      </c>
      <c r="L14" s="43">
        <f t="shared" si="7"/>
        <v>0</v>
      </c>
      <c r="M14" s="23">
        <f t="shared" si="8"/>
        <v>4.6759259259259263E-3</v>
      </c>
      <c r="N14" s="43">
        <f t="shared" si="9"/>
        <v>7</v>
      </c>
      <c r="O14" s="43">
        <f t="shared" si="10"/>
        <v>4</v>
      </c>
      <c r="P14" s="23" t="str">
        <f t="shared" si="11"/>
        <v/>
      </c>
      <c r="Q14" s="43">
        <f t="shared" si="12"/>
        <v>0</v>
      </c>
      <c r="R14" s="43">
        <f t="shared" si="13"/>
        <v>0</v>
      </c>
      <c r="S14" s="43">
        <f t="shared" si="14"/>
        <v>1</v>
      </c>
      <c r="T14" s="43">
        <f>VLOOKUP(C14,'Division 1'!$B$3:$C$102,2,FALSE)</f>
        <v>1</v>
      </c>
      <c r="U14" s="43" t="e">
        <f>VLOOKUP(C14,'Division 2'!$B$3:$C$99,2,FALSE)</f>
        <v>#N/A</v>
      </c>
      <c r="V14" s="43" t="str">
        <f>IF(ISNUMBER(B14),IF(S14=1,VLOOKUP(C14,'Division 1'!$B$3:$D$102,3,FALSE),VLOOKUP(C14,'Division 2'!$B$3:$D$99,3,FALSE)),0)</f>
        <v>M</v>
      </c>
      <c r="W14" t="str">
        <f t="shared" si="15"/>
        <v>Jonathan Wallace</v>
      </c>
    </row>
    <row r="15" spans="1:23" x14ac:dyDescent="0.25">
      <c r="B15" s="37">
        <v>44230</v>
      </c>
      <c r="C15" t="s">
        <v>28</v>
      </c>
      <c r="D15" t="str">
        <f t="shared" si="0"/>
        <v>John Haycock</v>
      </c>
      <c r="E15" s="20">
        <v>4.108796296296297E-3</v>
      </c>
      <c r="F15" s="43">
        <f t="shared" si="1"/>
        <v>8</v>
      </c>
      <c r="G15" s="23" t="str">
        <f t="shared" si="2"/>
        <v/>
      </c>
      <c r="H15" s="43">
        <f t="shared" si="3"/>
        <v>0</v>
      </c>
      <c r="I15" s="43">
        <f t="shared" si="4"/>
        <v>0</v>
      </c>
      <c r="J15" s="23" t="str">
        <f t="shared" si="5"/>
        <v/>
      </c>
      <c r="K15" s="43">
        <f t="shared" si="6"/>
        <v>0</v>
      </c>
      <c r="L15" s="43">
        <f t="shared" si="7"/>
        <v>0</v>
      </c>
      <c r="M15" s="23">
        <f t="shared" si="8"/>
        <v>4.108796296296297E-3</v>
      </c>
      <c r="N15" s="43">
        <f t="shared" si="9"/>
        <v>3</v>
      </c>
      <c r="O15" s="43">
        <f t="shared" si="10"/>
        <v>8</v>
      </c>
      <c r="P15" s="23" t="str">
        <f t="shared" si="11"/>
        <v/>
      </c>
      <c r="Q15" s="43">
        <f t="shared" si="12"/>
        <v>0</v>
      </c>
      <c r="R15" s="43">
        <f t="shared" si="13"/>
        <v>0</v>
      </c>
      <c r="S15" s="43">
        <f t="shared" si="14"/>
        <v>1</v>
      </c>
      <c r="T15" s="43">
        <f>VLOOKUP(C15,'Division 1'!$B$3:$C$102,2,FALSE)</f>
        <v>1</v>
      </c>
      <c r="U15" s="43" t="e">
        <f>VLOOKUP(C15,'Division 2'!$B$3:$C$99,2,FALSE)</f>
        <v>#N/A</v>
      </c>
      <c r="V15" s="43" t="str">
        <f>IF(ISNUMBER(B15),IF(S15=1,VLOOKUP(C15,'Division 1'!$B$3:$D$102,3,FALSE),VLOOKUP(C15,'Division 2'!$B$3:$D$99,3,FALSE)),0)</f>
        <v>M</v>
      </c>
      <c r="W15" t="str">
        <f t="shared" si="15"/>
        <v>John Haycock</v>
      </c>
    </row>
    <row r="16" spans="1:23" x14ac:dyDescent="0.25">
      <c r="B16" s="37">
        <v>44233</v>
      </c>
      <c r="C16" t="s">
        <v>17</v>
      </c>
      <c r="D16" t="str">
        <f t="shared" si="0"/>
        <v>Stuart Park</v>
      </c>
      <c r="E16" s="20">
        <v>4.4907407407407405E-3</v>
      </c>
      <c r="F16" s="43">
        <f t="shared" si="1"/>
        <v>5</v>
      </c>
      <c r="G16" s="23" t="str">
        <f t="shared" si="2"/>
        <v/>
      </c>
      <c r="H16" s="43">
        <f t="shared" si="3"/>
        <v>0</v>
      </c>
      <c r="I16" s="43">
        <f t="shared" si="4"/>
        <v>0</v>
      </c>
      <c r="J16" s="23" t="str">
        <f t="shared" si="5"/>
        <v/>
      </c>
      <c r="K16" s="43">
        <f t="shared" si="6"/>
        <v>0</v>
      </c>
      <c r="L16" s="43">
        <f t="shared" si="7"/>
        <v>0</v>
      </c>
      <c r="M16" s="23">
        <f t="shared" si="8"/>
        <v>4.4907407407407405E-3</v>
      </c>
      <c r="N16" s="43">
        <f t="shared" si="9"/>
        <v>6</v>
      </c>
      <c r="O16" s="43">
        <f t="shared" si="10"/>
        <v>5</v>
      </c>
      <c r="P16" s="23" t="str">
        <f t="shared" si="11"/>
        <v/>
      </c>
      <c r="Q16" s="43">
        <f t="shared" si="12"/>
        <v>0</v>
      </c>
      <c r="R16" s="43">
        <f t="shared" si="13"/>
        <v>0</v>
      </c>
      <c r="S16" s="43">
        <f t="shared" si="14"/>
        <v>1</v>
      </c>
      <c r="T16" s="43">
        <f>VLOOKUP(C16,'Division 1'!$B$3:$C$102,2,FALSE)</f>
        <v>1</v>
      </c>
      <c r="U16" s="43" t="e">
        <f>VLOOKUP(C16,'Division 2'!$B$3:$C$99,2,FALSE)</f>
        <v>#N/A</v>
      </c>
      <c r="V16" s="43" t="str">
        <f>IF(ISNUMBER(B16),IF(S16=1,VLOOKUP(C16,'Division 1'!$B$3:$D$102,3,FALSE),VLOOKUP(C16,'Division 2'!$B$3:$D$99,3,FALSE)),0)</f>
        <v>M</v>
      </c>
      <c r="W16" t="str">
        <f t="shared" si="15"/>
        <v>Stuart Park</v>
      </c>
    </row>
    <row r="17" spans="2:23" x14ac:dyDescent="0.25">
      <c r="B17" s="37">
        <v>44232</v>
      </c>
      <c r="C17" t="s">
        <v>27</v>
      </c>
      <c r="D17" t="str">
        <f t="shared" si="0"/>
        <v>Mil Walton</v>
      </c>
      <c r="E17" s="20">
        <v>4.0509259259259257E-3</v>
      </c>
      <c r="F17" s="43">
        <f t="shared" si="1"/>
        <v>9</v>
      </c>
      <c r="G17" s="23" t="str">
        <f t="shared" si="2"/>
        <v/>
      </c>
      <c r="H17" s="43">
        <f t="shared" si="3"/>
        <v>0</v>
      </c>
      <c r="I17" s="43">
        <f t="shared" si="4"/>
        <v>0</v>
      </c>
      <c r="J17" s="23" t="str">
        <f t="shared" si="5"/>
        <v/>
      </c>
      <c r="K17" s="43">
        <f t="shared" si="6"/>
        <v>0</v>
      </c>
      <c r="L17" s="43">
        <f t="shared" si="7"/>
        <v>0</v>
      </c>
      <c r="M17" s="23">
        <f t="shared" si="8"/>
        <v>4.0509259259259257E-3</v>
      </c>
      <c r="N17" s="43">
        <f t="shared" si="9"/>
        <v>2</v>
      </c>
      <c r="O17" s="43">
        <f t="shared" si="10"/>
        <v>9</v>
      </c>
      <c r="P17" s="23" t="str">
        <f t="shared" si="11"/>
        <v/>
      </c>
      <c r="Q17" s="43">
        <f t="shared" si="12"/>
        <v>0</v>
      </c>
      <c r="R17" s="43">
        <f t="shared" si="13"/>
        <v>0</v>
      </c>
      <c r="S17" s="43">
        <f t="shared" si="14"/>
        <v>1</v>
      </c>
      <c r="T17" s="43">
        <f>VLOOKUP(C17,'Division 1'!$B$3:$C$102,2,FALSE)</f>
        <v>1</v>
      </c>
      <c r="U17" s="43" t="e">
        <f>VLOOKUP(C17,'Division 2'!$B$3:$C$99,2,FALSE)</f>
        <v>#N/A</v>
      </c>
      <c r="V17" s="43" t="str">
        <f>IF(ISNUMBER(B17),IF(S17=1,VLOOKUP(C17,'Division 1'!$B$3:$D$102,3,FALSE),VLOOKUP(C17,'Division 2'!$B$3:$D$99,3,FALSE)),0)</f>
        <v>M</v>
      </c>
      <c r="W17" t="str">
        <f t="shared" si="15"/>
        <v>Mil Walton</v>
      </c>
    </row>
    <row r="18" spans="2:23" x14ac:dyDescent="0.25">
      <c r="B18" s="37">
        <v>44233</v>
      </c>
      <c r="C18" t="s">
        <v>5</v>
      </c>
      <c r="D18" t="str">
        <f t="shared" si="0"/>
        <v>David Walker</v>
      </c>
      <c r="E18" s="20">
        <v>4.108796296296297E-3</v>
      </c>
      <c r="F18" s="43">
        <f t="shared" si="1"/>
        <v>8</v>
      </c>
      <c r="G18" s="23" t="str">
        <f t="shared" si="2"/>
        <v/>
      </c>
      <c r="H18" s="43">
        <f t="shared" si="3"/>
        <v>0</v>
      </c>
      <c r="I18" s="43">
        <f t="shared" si="4"/>
        <v>0</v>
      </c>
      <c r="J18" s="23" t="str">
        <f t="shared" si="5"/>
        <v/>
      </c>
      <c r="K18" s="43">
        <f t="shared" si="6"/>
        <v>0</v>
      </c>
      <c r="L18" s="43">
        <f t="shared" si="7"/>
        <v>0</v>
      </c>
      <c r="M18" s="23">
        <f t="shared" si="8"/>
        <v>4.108796296296297E-3</v>
      </c>
      <c r="N18" s="43">
        <f t="shared" si="9"/>
        <v>3</v>
      </c>
      <c r="O18" s="43">
        <f t="shared" si="10"/>
        <v>8</v>
      </c>
      <c r="P18" s="23" t="str">
        <f t="shared" si="11"/>
        <v/>
      </c>
      <c r="Q18" s="43">
        <f t="shared" si="12"/>
        <v>0</v>
      </c>
      <c r="R18" s="43">
        <f t="shared" si="13"/>
        <v>0</v>
      </c>
      <c r="S18" s="43">
        <f t="shared" si="14"/>
        <v>1</v>
      </c>
      <c r="T18" s="43">
        <f>VLOOKUP(C18,'Division 1'!$B$3:$C$102,2,FALSE)</f>
        <v>1</v>
      </c>
      <c r="U18" s="43" t="e">
        <f>VLOOKUP(C18,'Division 2'!$B$3:$C$99,2,FALSE)</f>
        <v>#N/A</v>
      </c>
      <c r="V18" s="43" t="str">
        <f>IF(ISNUMBER(B18),IF(S18=1,VLOOKUP(C18,'Division 1'!$B$3:$D$102,3,FALSE),VLOOKUP(C18,'Division 2'!$B$3:$D$99,3,FALSE)),0)</f>
        <v>M</v>
      </c>
      <c r="W18" t="str">
        <f t="shared" si="15"/>
        <v>David Walker</v>
      </c>
    </row>
    <row r="19" spans="2:23" x14ac:dyDescent="0.25">
      <c r="B19" s="37">
        <v>44234</v>
      </c>
      <c r="C19" t="s">
        <v>6</v>
      </c>
      <c r="D19" t="str">
        <f t="shared" si="0"/>
        <v>Abbie Walker</v>
      </c>
      <c r="E19" s="20">
        <v>4.4675925925925933E-3</v>
      </c>
      <c r="F19" s="43">
        <f t="shared" si="1"/>
        <v>10</v>
      </c>
      <c r="G19" s="23">
        <f t="shared" si="2"/>
        <v>4.4675925925925933E-3</v>
      </c>
      <c r="H19" s="43">
        <f t="shared" si="3"/>
        <v>1</v>
      </c>
      <c r="I19" s="43">
        <f t="shared" si="4"/>
        <v>10</v>
      </c>
      <c r="J19" s="23" t="str">
        <f t="shared" si="5"/>
        <v/>
      </c>
      <c r="K19" s="43">
        <f t="shared" si="6"/>
        <v>0</v>
      </c>
      <c r="L19" s="43">
        <f t="shared" si="7"/>
        <v>0</v>
      </c>
      <c r="M19" s="23" t="str">
        <f t="shared" si="8"/>
        <v/>
      </c>
      <c r="N19" s="43">
        <f t="shared" si="9"/>
        <v>0</v>
      </c>
      <c r="O19" s="43">
        <f t="shared" si="10"/>
        <v>0</v>
      </c>
      <c r="P19" s="23" t="str">
        <f t="shared" si="11"/>
        <v/>
      </c>
      <c r="Q19" s="43">
        <f t="shared" si="12"/>
        <v>0</v>
      </c>
      <c r="R19" s="43">
        <f t="shared" si="13"/>
        <v>0</v>
      </c>
      <c r="S19" s="43">
        <f t="shared" si="14"/>
        <v>1</v>
      </c>
      <c r="T19" s="43">
        <f>VLOOKUP(C19,'Division 1'!$B$3:$C$102,2,FALSE)</f>
        <v>1</v>
      </c>
      <c r="U19" s="43" t="e">
        <f>VLOOKUP(C19,'Division 2'!$B$3:$C$99,2,FALSE)</f>
        <v>#N/A</v>
      </c>
      <c r="V19" s="43" t="str">
        <f>IF(ISNUMBER(B19),IF(S19=1,VLOOKUP(C19,'Division 1'!$B$3:$D$102,3,FALSE),VLOOKUP(C19,'Division 2'!$B$3:$D$99,3,FALSE)),0)</f>
        <v>F</v>
      </c>
      <c r="W19" t="str">
        <f t="shared" si="15"/>
        <v>Abbie Walker</v>
      </c>
    </row>
    <row r="20" spans="2:23" x14ac:dyDescent="0.25">
      <c r="B20" s="37">
        <v>44234</v>
      </c>
      <c r="C20" t="s">
        <v>31</v>
      </c>
      <c r="D20" t="str">
        <f t="shared" si="0"/>
        <v>Gary Forster</v>
      </c>
      <c r="E20" s="20">
        <v>6.4814814814814813E-3</v>
      </c>
      <c r="F20" s="43">
        <f t="shared" si="1"/>
        <v>1</v>
      </c>
      <c r="G20" s="23" t="str">
        <f t="shared" si="2"/>
        <v/>
      </c>
      <c r="H20" s="43">
        <f t="shared" si="3"/>
        <v>0</v>
      </c>
      <c r="I20" s="43">
        <f t="shared" si="4"/>
        <v>0</v>
      </c>
      <c r="J20" s="23" t="str">
        <f t="shared" si="5"/>
        <v/>
      </c>
      <c r="K20" s="43">
        <f t="shared" si="6"/>
        <v>0</v>
      </c>
      <c r="L20" s="43">
        <f t="shared" si="7"/>
        <v>0</v>
      </c>
      <c r="M20" s="23">
        <f t="shared" si="8"/>
        <v>6.4814814814814813E-3</v>
      </c>
      <c r="N20" s="43">
        <f t="shared" si="9"/>
        <v>10</v>
      </c>
      <c r="O20" s="43">
        <f t="shared" si="10"/>
        <v>1</v>
      </c>
      <c r="P20" s="23" t="str">
        <f t="shared" si="11"/>
        <v/>
      </c>
      <c r="Q20" s="43">
        <f t="shared" si="12"/>
        <v>0</v>
      </c>
      <c r="R20" s="43">
        <f t="shared" si="13"/>
        <v>0</v>
      </c>
      <c r="S20" s="43">
        <f t="shared" si="14"/>
        <v>1</v>
      </c>
      <c r="T20" s="43">
        <f>VLOOKUP(C20,'Division 1'!$B$3:$C$102,2,FALSE)</f>
        <v>1</v>
      </c>
      <c r="U20" s="43" t="e">
        <f>VLOOKUP(C20,'Division 2'!$B$3:$C$99,2,FALSE)</f>
        <v>#N/A</v>
      </c>
      <c r="V20" s="43" t="str">
        <f>IF(ISNUMBER(B20),IF(S20=1,VLOOKUP(C20,'Division 1'!$B$3:$D$102,3,FALSE),VLOOKUP(C20,'Division 2'!$B$3:$D$99,3,FALSE)),0)</f>
        <v>M</v>
      </c>
      <c r="W20" t="str">
        <f t="shared" si="15"/>
        <v>Gary Forster</v>
      </c>
    </row>
    <row r="21" spans="2:23" x14ac:dyDescent="0.25">
      <c r="B21" s="37">
        <v>44232</v>
      </c>
      <c r="C21" t="s">
        <v>56</v>
      </c>
      <c r="D21" t="str">
        <f t="shared" si="0"/>
        <v>Christine Hearmon</v>
      </c>
      <c r="E21" s="20">
        <v>0.32083333333333336</v>
      </c>
      <c r="F21" s="43">
        <f t="shared" si="1"/>
        <v>9</v>
      </c>
      <c r="G21" s="23" t="str">
        <f t="shared" si="2"/>
        <v/>
      </c>
      <c r="H21" s="43">
        <f t="shared" si="3"/>
        <v>0</v>
      </c>
      <c r="I21" s="43">
        <f t="shared" si="4"/>
        <v>0</v>
      </c>
      <c r="J21" s="23">
        <f t="shared" si="5"/>
        <v>0.32083333333333336</v>
      </c>
      <c r="K21" s="43">
        <f t="shared" si="6"/>
        <v>2</v>
      </c>
      <c r="L21" s="43">
        <f t="shared" si="7"/>
        <v>9</v>
      </c>
      <c r="M21" s="23" t="str">
        <f t="shared" si="8"/>
        <v/>
      </c>
      <c r="N21" s="43">
        <f t="shared" si="9"/>
        <v>0</v>
      </c>
      <c r="O21" s="43">
        <f t="shared" si="10"/>
        <v>0</v>
      </c>
      <c r="P21" s="23" t="str">
        <f t="shared" si="11"/>
        <v/>
      </c>
      <c r="Q21" s="43">
        <f t="shared" si="12"/>
        <v>0</v>
      </c>
      <c r="R21" s="43">
        <f t="shared" si="13"/>
        <v>0</v>
      </c>
      <c r="S21" s="43">
        <f t="shared" si="14"/>
        <v>2</v>
      </c>
      <c r="T21" s="43" t="e">
        <f>VLOOKUP(C21,'Division 1'!$B$3:$C$102,2,FALSE)</f>
        <v>#N/A</v>
      </c>
      <c r="U21" s="43">
        <f>VLOOKUP(C21,'Division 2'!$B$3:$C$99,2,FALSE)</f>
        <v>2</v>
      </c>
      <c r="V21" s="43" t="str">
        <f>IF(ISNUMBER(B21),IF(S21=1,VLOOKUP(C21,'Division 1'!$B$3:$D$102,3,FALSE),VLOOKUP(C21,'Division 2'!$B$3:$D$99,3,FALSE)),0)</f>
        <v>F</v>
      </c>
      <c r="W21" t="str">
        <f t="shared" si="15"/>
        <v>Christine Hearmon</v>
      </c>
    </row>
    <row r="22" spans="2:23" x14ac:dyDescent="0.25">
      <c r="B22" s="37"/>
      <c r="D22">
        <f t="shared" si="0"/>
        <v>0</v>
      </c>
      <c r="E22" s="20"/>
      <c r="F22" s="43">
        <f t="shared" si="1"/>
        <v>0</v>
      </c>
      <c r="G22" s="23" t="str">
        <f t="shared" si="2"/>
        <v/>
      </c>
      <c r="H22" s="43">
        <f t="shared" si="3"/>
        <v>0</v>
      </c>
      <c r="I22" s="43">
        <f t="shared" si="4"/>
        <v>0</v>
      </c>
      <c r="J22" s="23" t="str">
        <f t="shared" si="5"/>
        <v/>
      </c>
      <c r="K22" s="43">
        <f t="shared" si="6"/>
        <v>0</v>
      </c>
      <c r="L22" s="43">
        <f t="shared" si="7"/>
        <v>0</v>
      </c>
      <c r="M22" s="23" t="str">
        <f t="shared" si="8"/>
        <v/>
      </c>
      <c r="N22" s="43">
        <f t="shared" si="9"/>
        <v>0</v>
      </c>
      <c r="O22" s="43">
        <f t="shared" si="10"/>
        <v>0</v>
      </c>
      <c r="P22" s="23" t="str">
        <f t="shared" si="11"/>
        <v/>
      </c>
      <c r="Q22" s="43">
        <f t="shared" si="12"/>
        <v>0</v>
      </c>
      <c r="R22" s="43">
        <f t="shared" si="13"/>
        <v>0</v>
      </c>
      <c r="S22" s="43">
        <f t="shared" si="14"/>
        <v>0</v>
      </c>
      <c r="T22" s="43" t="e">
        <f>VLOOKUP(C22,'Division 1'!$B$3:$C$102,2,FALSE)</f>
        <v>#N/A</v>
      </c>
      <c r="U22" s="43" t="e">
        <f>VLOOKUP(C22,'Division 2'!$B$3:$C$99,2,FALSE)</f>
        <v>#N/A</v>
      </c>
      <c r="V22" s="43">
        <f>IF(ISNUMBER(B22),IF(S22=1,VLOOKUP(C22,'Division 1'!$B$3:$D$102,3,FALSE),VLOOKUP(C22,'Division 2'!$B$3:$D$99,3,FALSE)),0)</f>
        <v>0</v>
      </c>
      <c r="W22">
        <f t="shared" si="15"/>
        <v>0</v>
      </c>
    </row>
    <row r="23" spans="2:23" x14ac:dyDescent="0.25">
      <c r="B23" s="37"/>
      <c r="D23">
        <f t="shared" si="0"/>
        <v>0</v>
      </c>
      <c r="E23" s="20"/>
      <c r="F23" s="43">
        <f t="shared" si="1"/>
        <v>0</v>
      </c>
      <c r="G23" s="23" t="str">
        <f t="shared" si="2"/>
        <v/>
      </c>
      <c r="H23" s="43">
        <f t="shared" si="3"/>
        <v>0</v>
      </c>
      <c r="I23" s="43">
        <f t="shared" si="4"/>
        <v>0</v>
      </c>
      <c r="J23" s="23" t="str">
        <f t="shared" si="5"/>
        <v/>
      </c>
      <c r="K23" s="43">
        <f t="shared" si="6"/>
        <v>0</v>
      </c>
      <c r="L23" s="43">
        <f t="shared" si="7"/>
        <v>0</v>
      </c>
      <c r="M23" s="23" t="str">
        <f t="shared" si="8"/>
        <v/>
      </c>
      <c r="N23" s="43">
        <f t="shared" si="9"/>
        <v>0</v>
      </c>
      <c r="O23" s="43">
        <f t="shared" si="10"/>
        <v>0</v>
      </c>
      <c r="P23" s="23" t="str">
        <f t="shared" si="11"/>
        <v/>
      </c>
      <c r="Q23" s="43">
        <f t="shared" si="12"/>
        <v>0</v>
      </c>
      <c r="R23" s="43">
        <f t="shared" si="13"/>
        <v>0</v>
      </c>
      <c r="S23" s="43">
        <f t="shared" si="14"/>
        <v>0</v>
      </c>
      <c r="T23" s="43" t="e">
        <f>VLOOKUP(C23,'Division 1'!$B$3:$C$102,2,FALSE)</f>
        <v>#N/A</v>
      </c>
      <c r="U23" s="43" t="e">
        <f>VLOOKUP(C23,'Division 2'!$B$3:$C$99,2,FALSE)</f>
        <v>#N/A</v>
      </c>
      <c r="V23" s="43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0"/>
      <c r="F24" s="43">
        <f t="shared" si="1"/>
        <v>0</v>
      </c>
      <c r="G24" s="23" t="str">
        <f t="shared" si="2"/>
        <v/>
      </c>
      <c r="H24" s="43">
        <f t="shared" si="3"/>
        <v>0</v>
      </c>
      <c r="I24" s="43">
        <f t="shared" si="4"/>
        <v>0</v>
      </c>
      <c r="J24" s="23" t="str">
        <f t="shared" si="5"/>
        <v/>
      </c>
      <c r="K24" s="43">
        <f t="shared" si="6"/>
        <v>0</v>
      </c>
      <c r="L24" s="43">
        <f t="shared" si="7"/>
        <v>0</v>
      </c>
      <c r="M24" s="23" t="str">
        <f t="shared" si="8"/>
        <v/>
      </c>
      <c r="N24" s="43">
        <f t="shared" si="9"/>
        <v>0</v>
      </c>
      <c r="O24" s="43">
        <f t="shared" si="10"/>
        <v>0</v>
      </c>
      <c r="P24" s="23" t="str">
        <f t="shared" si="11"/>
        <v/>
      </c>
      <c r="Q24" s="43">
        <f t="shared" si="12"/>
        <v>0</v>
      </c>
      <c r="R24" s="43">
        <f t="shared" si="13"/>
        <v>0</v>
      </c>
      <c r="S24" s="43">
        <f t="shared" si="14"/>
        <v>0</v>
      </c>
      <c r="T24" s="43" t="e">
        <f>VLOOKUP(C24,'Division 1'!$B$3:$C$102,2,FALSE)</f>
        <v>#N/A</v>
      </c>
      <c r="U24" s="43" t="e">
        <f>VLOOKUP(C24,'Division 2'!$B$3:$C$99,2,FALSE)</f>
        <v>#N/A</v>
      </c>
      <c r="V24" s="43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0"/>
      <c r="F25" s="43">
        <f t="shared" si="1"/>
        <v>0</v>
      </c>
      <c r="G25" s="23" t="str">
        <f t="shared" si="2"/>
        <v/>
      </c>
      <c r="H25" s="43">
        <f t="shared" si="3"/>
        <v>0</v>
      </c>
      <c r="I25" s="43">
        <f t="shared" si="4"/>
        <v>0</v>
      </c>
      <c r="J25" s="23" t="str">
        <f t="shared" si="5"/>
        <v/>
      </c>
      <c r="K25" s="43">
        <f t="shared" si="6"/>
        <v>0</v>
      </c>
      <c r="L25" s="43">
        <f t="shared" si="7"/>
        <v>0</v>
      </c>
      <c r="M25" s="23" t="str">
        <f t="shared" si="8"/>
        <v/>
      </c>
      <c r="N25" s="43">
        <f t="shared" si="9"/>
        <v>0</v>
      </c>
      <c r="O25" s="43">
        <f t="shared" si="10"/>
        <v>0</v>
      </c>
      <c r="P25" s="23" t="str">
        <f t="shared" si="11"/>
        <v/>
      </c>
      <c r="Q25" s="43">
        <f t="shared" si="12"/>
        <v>0</v>
      </c>
      <c r="R25" s="43">
        <f t="shared" si="13"/>
        <v>0</v>
      </c>
      <c r="S25" s="43">
        <f t="shared" si="14"/>
        <v>0</v>
      </c>
      <c r="T25" s="43" t="e">
        <f>VLOOKUP(C25,'Division 1'!$B$3:$C$102,2,FALSE)</f>
        <v>#N/A</v>
      </c>
      <c r="U25" s="43" t="e">
        <f>VLOOKUP(C25,'Division 2'!$B$3:$C$99,2,FALSE)</f>
        <v>#N/A</v>
      </c>
      <c r="V25" s="43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0"/>
      <c r="F26" s="43">
        <f t="shared" si="1"/>
        <v>0</v>
      </c>
      <c r="G26" s="23" t="str">
        <f t="shared" si="2"/>
        <v/>
      </c>
      <c r="H26" s="43">
        <f t="shared" si="3"/>
        <v>0</v>
      </c>
      <c r="I26" s="43">
        <f t="shared" si="4"/>
        <v>0</v>
      </c>
      <c r="J26" s="23" t="str">
        <f t="shared" si="5"/>
        <v/>
      </c>
      <c r="K26" s="43">
        <f t="shared" si="6"/>
        <v>0</v>
      </c>
      <c r="L26" s="43">
        <f t="shared" si="7"/>
        <v>0</v>
      </c>
      <c r="M26" s="23" t="str">
        <f t="shared" si="8"/>
        <v/>
      </c>
      <c r="N26" s="43">
        <f t="shared" si="9"/>
        <v>0</v>
      </c>
      <c r="O26" s="43">
        <f t="shared" si="10"/>
        <v>0</v>
      </c>
      <c r="P26" s="23" t="str">
        <f t="shared" si="11"/>
        <v/>
      </c>
      <c r="Q26" s="43">
        <f t="shared" si="12"/>
        <v>0</v>
      </c>
      <c r="R26" s="43">
        <f t="shared" si="13"/>
        <v>0</v>
      </c>
      <c r="S26" s="43">
        <f t="shared" si="14"/>
        <v>0</v>
      </c>
      <c r="T26" s="43" t="e">
        <f>VLOOKUP(C26,'Division 1'!$B$3:$C$102,2,FALSE)</f>
        <v>#N/A</v>
      </c>
      <c r="U26" s="43" t="e">
        <f>VLOOKUP(C26,'Division 2'!$B$3:$C$99,2,FALSE)</f>
        <v>#N/A</v>
      </c>
      <c r="V26" s="43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0"/>
      <c r="F27" s="43">
        <f t="shared" si="1"/>
        <v>0</v>
      </c>
      <c r="G27" s="23" t="str">
        <f t="shared" si="2"/>
        <v/>
      </c>
      <c r="H27" s="43">
        <f t="shared" si="3"/>
        <v>0</v>
      </c>
      <c r="I27" s="43">
        <f t="shared" si="4"/>
        <v>0</v>
      </c>
      <c r="J27" s="23" t="str">
        <f t="shared" si="5"/>
        <v/>
      </c>
      <c r="K27" s="43">
        <f t="shared" si="6"/>
        <v>0</v>
      </c>
      <c r="L27" s="43">
        <f t="shared" si="7"/>
        <v>0</v>
      </c>
      <c r="M27" s="23" t="str">
        <f t="shared" si="8"/>
        <v/>
      </c>
      <c r="N27" s="43">
        <f t="shared" si="9"/>
        <v>0</v>
      </c>
      <c r="O27" s="43">
        <f t="shared" si="10"/>
        <v>0</v>
      </c>
      <c r="P27" s="23" t="str">
        <f t="shared" si="11"/>
        <v/>
      </c>
      <c r="Q27" s="43">
        <f t="shared" si="12"/>
        <v>0</v>
      </c>
      <c r="R27" s="43">
        <f t="shared" si="13"/>
        <v>0</v>
      </c>
      <c r="S27" s="43">
        <f t="shared" si="14"/>
        <v>0</v>
      </c>
      <c r="T27" s="43" t="e">
        <f>VLOOKUP(C27,'Division 1'!$B$3:$C$102,2,FALSE)</f>
        <v>#N/A</v>
      </c>
      <c r="U27" s="43" t="e">
        <f>VLOOKUP(C27,'Division 2'!$B$3:$C$99,2,FALSE)</f>
        <v>#N/A</v>
      </c>
      <c r="V27" s="43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0"/>
      <c r="F28" s="43">
        <f t="shared" si="1"/>
        <v>0</v>
      </c>
      <c r="G28" s="23" t="str">
        <f t="shared" si="2"/>
        <v/>
      </c>
      <c r="H28" s="43">
        <f t="shared" si="3"/>
        <v>0</v>
      </c>
      <c r="I28" s="43">
        <f t="shared" si="4"/>
        <v>0</v>
      </c>
      <c r="J28" s="23" t="str">
        <f t="shared" si="5"/>
        <v/>
      </c>
      <c r="K28" s="43">
        <f t="shared" si="6"/>
        <v>0</v>
      </c>
      <c r="L28" s="43">
        <f t="shared" si="7"/>
        <v>0</v>
      </c>
      <c r="M28" s="23" t="str">
        <f t="shared" si="8"/>
        <v/>
      </c>
      <c r="N28" s="43">
        <f t="shared" si="9"/>
        <v>0</v>
      </c>
      <c r="O28" s="43">
        <f t="shared" si="10"/>
        <v>0</v>
      </c>
      <c r="P28" s="23" t="str">
        <f t="shared" si="11"/>
        <v/>
      </c>
      <c r="Q28" s="43">
        <f t="shared" si="12"/>
        <v>0</v>
      </c>
      <c r="R28" s="43">
        <f t="shared" si="13"/>
        <v>0</v>
      </c>
      <c r="S28" s="43">
        <f t="shared" si="14"/>
        <v>0</v>
      </c>
      <c r="T28" s="43" t="e">
        <f>VLOOKUP(C28,'Division 1'!$B$3:$C$102,2,FALSE)</f>
        <v>#N/A</v>
      </c>
      <c r="U28" s="43" t="e">
        <f>VLOOKUP(C28,'Division 2'!$B$3:$C$99,2,FALSE)</f>
        <v>#N/A</v>
      </c>
      <c r="V28" s="43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0"/>
      <c r="F29" s="43">
        <f t="shared" si="1"/>
        <v>0</v>
      </c>
      <c r="G29" s="23" t="str">
        <f t="shared" si="2"/>
        <v/>
      </c>
      <c r="H29" s="43">
        <f t="shared" si="3"/>
        <v>0</v>
      </c>
      <c r="I29" s="43">
        <f t="shared" si="4"/>
        <v>0</v>
      </c>
      <c r="J29" s="23" t="str">
        <f t="shared" si="5"/>
        <v/>
      </c>
      <c r="K29" s="43">
        <f t="shared" si="6"/>
        <v>0</v>
      </c>
      <c r="L29" s="43">
        <f t="shared" si="7"/>
        <v>0</v>
      </c>
      <c r="M29" s="23" t="str">
        <f t="shared" si="8"/>
        <v/>
      </c>
      <c r="N29" s="43">
        <f t="shared" si="9"/>
        <v>0</v>
      </c>
      <c r="O29" s="43">
        <f t="shared" si="10"/>
        <v>0</v>
      </c>
      <c r="P29" s="23" t="str">
        <f t="shared" si="11"/>
        <v/>
      </c>
      <c r="Q29" s="43">
        <f t="shared" si="12"/>
        <v>0</v>
      </c>
      <c r="R29" s="43">
        <f t="shared" si="13"/>
        <v>0</v>
      </c>
      <c r="S29" s="43">
        <f t="shared" si="14"/>
        <v>0</v>
      </c>
      <c r="T29" s="43" t="e">
        <f>VLOOKUP(C29,'Division 1'!$B$3:$C$102,2,FALSE)</f>
        <v>#N/A</v>
      </c>
      <c r="U29" s="43" t="e">
        <f>VLOOKUP(C29,'Division 2'!$B$3:$C$99,2,FALSE)</f>
        <v>#N/A</v>
      </c>
      <c r="V29" s="43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B30" s="37"/>
      <c r="D30">
        <f t="shared" si="0"/>
        <v>0</v>
      </c>
      <c r="E30" s="20"/>
      <c r="F30" s="43">
        <f t="shared" si="1"/>
        <v>0</v>
      </c>
      <c r="G30" s="23" t="str">
        <f t="shared" si="2"/>
        <v/>
      </c>
      <c r="H30" s="43">
        <f t="shared" si="3"/>
        <v>0</v>
      </c>
      <c r="I30" s="43">
        <f t="shared" si="4"/>
        <v>0</v>
      </c>
      <c r="J30" s="23" t="str">
        <f t="shared" si="5"/>
        <v/>
      </c>
      <c r="K30" s="43">
        <f t="shared" si="6"/>
        <v>0</v>
      </c>
      <c r="L30" s="43">
        <f t="shared" si="7"/>
        <v>0</v>
      </c>
      <c r="M30" s="23" t="str">
        <f t="shared" si="8"/>
        <v/>
      </c>
      <c r="N30" s="43">
        <f t="shared" si="9"/>
        <v>0</v>
      </c>
      <c r="O30" s="43">
        <f t="shared" si="10"/>
        <v>0</v>
      </c>
      <c r="P30" s="23" t="str">
        <f t="shared" si="11"/>
        <v/>
      </c>
      <c r="Q30" s="43">
        <f t="shared" si="12"/>
        <v>0</v>
      </c>
      <c r="R30" s="43">
        <f t="shared" si="13"/>
        <v>0</v>
      </c>
      <c r="S30" s="43">
        <f t="shared" si="14"/>
        <v>0</v>
      </c>
      <c r="T30" s="43" t="e">
        <f>VLOOKUP(C30,'Division 1'!$B$3:$C$102,2,FALSE)</f>
        <v>#N/A</v>
      </c>
      <c r="U30" s="43" t="e">
        <f>VLOOKUP(C30,'Division 2'!$B$3:$C$99,2,FALSE)</f>
        <v>#N/A</v>
      </c>
      <c r="V30" s="43">
        <f>IF(ISNUMBER(B30),IF(S30=1,VLOOKUP(C30,'Division 1'!$B$3:$D$102,3,FALSE),VLOOKUP(C30,'Division 2'!$B$3:$D$99,3,FALSE)),0)</f>
        <v>0</v>
      </c>
      <c r="W30">
        <f t="shared" si="15"/>
        <v>0</v>
      </c>
    </row>
    <row r="31" spans="2:23" x14ac:dyDescent="0.25">
      <c r="B31" s="37"/>
      <c r="D31">
        <f t="shared" ref="D31:D50" si="16">IF(A31="Old",C31&amp;" Old",C31)</f>
        <v>0</v>
      </c>
      <c r="E31" s="20"/>
      <c r="F31" s="43">
        <f t="shared" si="1"/>
        <v>0</v>
      </c>
      <c r="G31" s="23" t="str">
        <f t="shared" si="2"/>
        <v/>
      </c>
      <c r="H31" s="43">
        <f t="shared" si="3"/>
        <v>0</v>
      </c>
      <c r="I31" s="43">
        <f t="shared" si="4"/>
        <v>0</v>
      </c>
      <c r="J31" s="23" t="str">
        <f t="shared" si="5"/>
        <v/>
      </c>
      <c r="K31" s="43">
        <f t="shared" si="6"/>
        <v>0</v>
      </c>
      <c r="L31" s="43">
        <f t="shared" si="7"/>
        <v>0</v>
      </c>
      <c r="M31" s="23" t="str">
        <f t="shared" si="8"/>
        <v/>
      </c>
      <c r="N31" s="43">
        <f t="shared" si="9"/>
        <v>0</v>
      </c>
      <c r="O31" s="43">
        <f t="shared" si="10"/>
        <v>0</v>
      </c>
      <c r="P31" s="23" t="str">
        <f t="shared" si="11"/>
        <v/>
      </c>
      <c r="Q31" s="43">
        <f t="shared" si="12"/>
        <v>0</v>
      </c>
      <c r="R31" s="43">
        <f t="shared" si="13"/>
        <v>0</v>
      </c>
      <c r="S31" s="43">
        <f t="shared" si="14"/>
        <v>0</v>
      </c>
      <c r="T31" s="43" t="e">
        <f>VLOOKUP(C31,'Division 1'!$B$3:$C$102,2,FALSE)</f>
        <v>#N/A</v>
      </c>
      <c r="U31" s="43" t="e">
        <f>VLOOKUP(C31,'Division 2'!$B$3:$C$99,2,FALSE)</f>
        <v>#N/A</v>
      </c>
      <c r="V31" s="43">
        <f>IF(ISNUMBER(B31),IF(S31=1,VLOOKUP(C31,'Division 1'!$B$3:$D$102,3,FALSE),VLOOKUP(C31,'Division 2'!$B$3:$D$99,3,FALSE)),0)</f>
        <v>0</v>
      </c>
      <c r="W31">
        <f t="shared" si="15"/>
        <v>0</v>
      </c>
    </row>
    <row r="32" spans="2:23" x14ac:dyDescent="0.25">
      <c r="B32" s="37"/>
      <c r="D32">
        <f t="shared" si="16"/>
        <v>0</v>
      </c>
      <c r="E32" s="20"/>
      <c r="F32" s="43">
        <f t="shared" si="1"/>
        <v>0</v>
      </c>
      <c r="G32" s="23" t="str">
        <f t="shared" si="2"/>
        <v/>
      </c>
      <c r="H32" s="43">
        <f t="shared" si="3"/>
        <v>0</v>
      </c>
      <c r="I32" s="43">
        <f t="shared" si="4"/>
        <v>0</v>
      </c>
      <c r="J32" s="23" t="str">
        <f t="shared" si="5"/>
        <v/>
      </c>
      <c r="K32" s="43">
        <f t="shared" si="6"/>
        <v>0</v>
      </c>
      <c r="L32" s="43">
        <f t="shared" si="7"/>
        <v>0</v>
      </c>
      <c r="M32" s="23" t="str">
        <f t="shared" si="8"/>
        <v/>
      </c>
      <c r="N32" s="43">
        <f t="shared" si="9"/>
        <v>0</v>
      </c>
      <c r="O32" s="43">
        <f t="shared" si="10"/>
        <v>0</v>
      </c>
      <c r="P32" s="23" t="str">
        <f t="shared" si="11"/>
        <v/>
      </c>
      <c r="Q32" s="43">
        <f t="shared" si="12"/>
        <v>0</v>
      </c>
      <c r="R32" s="43">
        <f t="shared" si="13"/>
        <v>0</v>
      </c>
      <c r="S32" s="43">
        <f t="shared" si="14"/>
        <v>0</v>
      </c>
      <c r="T32" s="43" t="e">
        <f>VLOOKUP(C32,'Division 1'!$B$3:$C$102,2,FALSE)</f>
        <v>#N/A</v>
      </c>
      <c r="U32" s="43" t="e">
        <f>VLOOKUP(C32,'Division 2'!$B$3:$C$99,2,FALSE)</f>
        <v>#N/A</v>
      </c>
      <c r="V32" s="43">
        <f>IF(ISNUMBER(B32),IF(S32=1,VLOOKUP(C32,'Division 1'!$B$3:$D$102,3,FALSE),VLOOKUP(C32,'Division 2'!$B$3:$D$99,3,FALSE)),0)</f>
        <v>0</v>
      </c>
      <c r="W32">
        <f t="shared" si="15"/>
        <v>0</v>
      </c>
    </row>
    <row r="33" spans="2:23" x14ac:dyDescent="0.25">
      <c r="B33" s="37"/>
      <c r="D33">
        <f t="shared" si="16"/>
        <v>0</v>
      </c>
      <c r="E33" s="20"/>
      <c r="F33" s="43">
        <f t="shared" si="1"/>
        <v>0</v>
      </c>
      <c r="G33" s="23" t="str">
        <f t="shared" si="2"/>
        <v/>
      </c>
      <c r="H33" s="43">
        <f t="shared" si="3"/>
        <v>0</v>
      </c>
      <c r="I33" s="43">
        <f t="shared" si="4"/>
        <v>0</v>
      </c>
      <c r="J33" s="23" t="str">
        <f t="shared" si="5"/>
        <v/>
      </c>
      <c r="K33" s="43">
        <f t="shared" si="6"/>
        <v>0</v>
      </c>
      <c r="L33" s="43">
        <f t="shared" si="7"/>
        <v>0</v>
      </c>
      <c r="M33" s="23" t="str">
        <f t="shared" si="8"/>
        <v/>
      </c>
      <c r="N33" s="43">
        <f t="shared" si="9"/>
        <v>0</v>
      </c>
      <c r="O33" s="43">
        <f t="shared" si="10"/>
        <v>0</v>
      </c>
      <c r="P33" s="23" t="str">
        <f t="shared" si="11"/>
        <v/>
      </c>
      <c r="Q33" s="43">
        <f t="shared" si="12"/>
        <v>0</v>
      </c>
      <c r="R33" s="43">
        <f t="shared" si="13"/>
        <v>0</v>
      </c>
      <c r="S33" s="43">
        <f t="shared" si="14"/>
        <v>0</v>
      </c>
      <c r="T33" s="43" t="e">
        <f>VLOOKUP(C33,'Division 1'!$B$3:$C$102,2,FALSE)</f>
        <v>#N/A</v>
      </c>
      <c r="U33" s="43" t="e">
        <f>VLOOKUP(C33,'Division 2'!$B$3:$C$99,2,FALSE)</f>
        <v>#N/A</v>
      </c>
      <c r="V33" s="43">
        <f>IF(ISNUMBER(B33),IF(S33=1,VLOOKUP(C33,'Division 1'!$B$3:$D$102,3,FALSE),VLOOKUP(C33,'Division 2'!$B$3:$D$99,3,FALSE)),0)</f>
        <v>0</v>
      </c>
      <c r="W33">
        <f t="shared" si="15"/>
        <v>0</v>
      </c>
    </row>
    <row r="34" spans="2:23" x14ac:dyDescent="0.25">
      <c r="B34" s="37"/>
      <c r="D34">
        <f t="shared" si="16"/>
        <v>0</v>
      </c>
      <c r="E34" s="20"/>
      <c r="F34" s="43">
        <f t="shared" si="1"/>
        <v>0</v>
      </c>
      <c r="G34" s="23" t="str">
        <f t="shared" si="2"/>
        <v/>
      </c>
      <c r="H34" s="43">
        <f t="shared" si="3"/>
        <v>0</v>
      </c>
      <c r="I34" s="43">
        <f t="shared" si="4"/>
        <v>0</v>
      </c>
      <c r="J34" s="23" t="str">
        <f t="shared" si="5"/>
        <v/>
      </c>
      <c r="K34" s="43">
        <f t="shared" si="6"/>
        <v>0</v>
      </c>
      <c r="L34" s="43">
        <f t="shared" si="7"/>
        <v>0</v>
      </c>
      <c r="M34" s="23" t="str">
        <f t="shared" si="8"/>
        <v/>
      </c>
      <c r="N34" s="43">
        <f t="shared" si="9"/>
        <v>0</v>
      </c>
      <c r="O34" s="43">
        <f t="shared" si="10"/>
        <v>0</v>
      </c>
      <c r="P34" s="23" t="str">
        <f t="shared" si="11"/>
        <v/>
      </c>
      <c r="Q34" s="43">
        <f t="shared" si="12"/>
        <v>0</v>
      </c>
      <c r="R34" s="43">
        <f t="shared" si="13"/>
        <v>0</v>
      </c>
      <c r="S34" s="43">
        <f t="shared" si="14"/>
        <v>0</v>
      </c>
      <c r="T34" s="43" t="e">
        <f>VLOOKUP(C34,'Division 1'!$B$3:$C$102,2,FALSE)</f>
        <v>#N/A</v>
      </c>
      <c r="U34" s="43" t="e">
        <f>VLOOKUP(C34,'Division 2'!$B$3:$C$99,2,FALSE)</f>
        <v>#N/A</v>
      </c>
      <c r="V34" s="43">
        <f>IF(ISNUMBER(B34),IF(S34=1,VLOOKUP(C34,'Division 1'!$B$3:$D$102,3,FALSE),VLOOKUP(C34,'Division 2'!$B$3:$D$99,3,FALSE)),0)</f>
        <v>0</v>
      </c>
      <c r="W34">
        <f t="shared" si="15"/>
        <v>0</v>
      </c>
    </row>
    <row r="35" spans="2:23" x14ac:dyDescent="0.25">
      <c r="B35" s="37"/>
      <c r="D35">
        <f t="shared" si="16"/>
        <v>0</v>
      </c>
      <c r="E35" s="20"/>
      <c r="F35" s="43">
        <f t="shared" si="1"/>
        <v>0</v>
      </c>
      <c r="G35" s="23" t="str">
        <f t="shared" si="2"/>
        <v/>
      </c>
      <c r="H35" s="43">
        <f t="shared" si="3"/>
        <v>0</v>
      </c>
      <c r="I35" s="43">
        <f t="shared" si="4"/>
        <v>0</v>
      </c>
      <c r="J35" s="23" t="str">
        <f t="shared" si="5"/>
        <v/>
      </c>
      <c r="K35" s="43">
        <f t="shared" si="6"/>
        <v>0</v>
      </c>
      <c r="L35" s="43">
        <f t="shared" si="7"/>
        <v>0</v>
      </c>
      <c r="M35" s="23" t="str">
        <f t="shared" si="8"/>
        <v/>
      </c>
      <c r="N35" s="43">
        <f t="shared" si="9"/>
        <v>0</v>
      </c>
      <c r="O35" s="43">
        <f t="shared" si="10"/>
        <v>0</v>
      </c>
      <c r="P35" s="23" t="str">
        <f t="shared" si="11"/>
        <v/>
      </c>
      <c r="Q35" s="43">
        <f t="shared" si="12"/>
        <v>0</v>
      </c>
      <c r="R35" s="43">
        <f t="shared" si="13"/>
        <v>0</v>
      </c>
      <c r="S35" s="43">
        <f t="shared" si="14"/>
        <v>0</v>
      </c>
      <c r="T35" s="43" t="e">
        <f>VLOOKUP(C35,'Division 1'!$B$3:$C$102,2,FALSE)</f>
        <v>#N/A</v>
      </c>
      <c r="U35" s="43" t="e">
        <f>VLOOKUP(C35,'Division 2'!$B$3:$C$99,2,FALSE)</f>
        <v>#N/A</v>
      </c>
      <c r="V35" s="43">
        <f>IF(ISNUMBER(B35),IF(S35=1,VLOOKUP(C35,'Division 1'!$B$3:$D$102,3,FALSE),VLOOKUP(C35,'Division 2'!$B$3:$D$99,3,FALSE)),0)</f>
        <v>0</v>
      </c>
      <c r="W35">
        <f t="shared" si="15"/>
        <v>0</v>
      </c>
    </row>
    <row r="36" spans="2:23" x14ac:dyDescent="0.25">
      <c r="B36" s="37"/>
      <c r="D36">
        <f t="shared" si="16"/>
        <v>0</v>
      </c>
      <c r="E36" s="20"/>
      <c r="F36" s="43">
        <f t="shared" si="1"/>
        <v>0</v>
      </c>
      <c r="G36" s="23" t="str">
        <f t="shared" si="2"/>
        <v/>
      </c>
      <c r="H36" s="43">
        <f t="shared" si="3"/>
        <v>0</v>
      </c>
      <c r="I36" s="43">
        <f t="shared" si="4"/>
        <v>0</v>
      </c>
      <c r="J36" s="23" t="str">
        <f t="shared" si="5"/>
        <v/>
      </c>
      <c r="K36" s="43">
        <f t="shared" si="6"/>
        <v>0</v>
      </c>
      <c r="L36" s="43">
        <f t="shared" si="7"/>
        <v>0</v>
      </c>
      <c r="M36" s="23" t="str">
        <f t="shared" si="8"/>
        <v/>
      </c>
      <c r="N36" s="43">
        <f t="shared" si="9"/>
        <v>0</v>
      </c>
      <c r="O36" s="43">
        <f t="shared" si="10"/>
        <v>0</v>
      </c>
      <c r="P36" s="23" t="str">
        <f t="shared" si="11"/>
        <v/>
      </c>
      <c r="Q36" s="43">
        <f t="shared" si="12"/>
        <v>0</v>
      </c>
      <c r="R36" s="43">
        <f t="shared" si="13"/>
        <v>0</v>
      </c>
      <c r="S36" s="43">
        <f t="shared" si="14"/>
        <v>0</v>
      </c>
      <c r="T36" s="43" t="e">
        <f>VLOOKUP(C36,'Division 1'!$B$3:$C$102,2,FALSE)</f>
        <v>#N/A</v>
      </c>
      <c r="U36" s="43" t="e">
        <f>VLOOKUP(C36,'Division 2'!$B$3:$C$99,2,FALSE)</f>
        <v>#N/A</v>
      </c>
      <c r="V36" s="43">
        <f>IF(ISNUMBER(B36),IF(S36=1,VLOOKUP(C36,'Division 1'!$B$3:$D$102,3,FALSE),VLOOKUP(C36,'Division 2'!$B$3:$D$99,3,FALSE)),0)</f>
        <v>0</v>
      </c>
      <c r="W36">
        <f t="shared" si="15"/>
        <v>0</v>
      </c>
    </row>
    <row r="37" spans="2:23" x14ac:dyDescent="0.25">
      <c r="B37" s="37"/>
      <c r="D37">
        <f t="shared" si="16"/>
        <v>0</v>
      </c>
      <c r="E37" s="20"/>
      <c r="F37" s="43">
        <f t="shared" si="1"/>
        <v>0</v>
      </c>
      <c r="G37" s="23" t="str">
        <f t="shared" si="2"/>
        <v/>
      </c>
      <c r="H37" s="43">
        <f t="shared" si="3"/>
        <v>0</v>
      </c>
      <c r="I37" s="43">
        <f t="shared" si="4"/>
        <v>0</v>
      </c>
      <c r="J37" s="23" t="str">
        <f t="shared" si="5"/>
        <v/>
      </c>
      <c r="K37" s="43">
        <f t="shared" si="6"/>
        <v>0</v>
      </c>
      <c r="L37" s="43">
        <f t="shared" si="7"/>
        <v>0</v>
      </c>
      <c r="M37" s="23" t="str">
        <f t="shared" si="8"/>
        <v/>
      </c>
      <c r="N37" s="43">
        <f t="shared" si="9"/>
        <v>0</v>
      </c>
      <c r="O37" s="43">
        <f t="shared" si="10"/>
        <v>0</v>
      </c>
      <c r="P37" s="23" t="str">
        <f t="shared" si="11"/>
        <v/>
      </c>
      <c r="Q37" s="43">
        <f t="shared" si="12"/>
        <v>0</v>
      </c>
      <c r="R37" s="43">
        <f t="shared" si="13"/>
        <v>0</v>
      </c>
      <c r="S37" s="43">
        <f t="shared" si="14"/>
        <v>0</v>
      </c>
      <c r="T37" s="43" t="e">
        <f>VLOOKUP(C37,'Division 1'!$B$3:$C$102,2,FALSE)</f>
        <v>#N/A</v>
      </c>
      <c r="U37" s="43" t="e">
        <f>VLOOKUP(C37,'Division 2'!$B$3:$C$99,2,FALSE)</f>
        <v>#N/A</v>
      </c>
      <c r="V37" s="43">
        <f>IF(ISNUMBER(B37),IF(S37=1,VLOOKUP(C37,'Division 1'!$B$3:$D$102,3,FALSE),VLOOKUP(C37,'Division 2'!$B$3:$D$99,3,FALSE)),0)</f>
        <v>0</v>
      </c>
      <c r="W37">
        <f t="shared" si="15"/>
        <v>0</v>
      </c>
    </row>
    <row r="38" spans="2:23" x14ac:dyDescent="0.25">
      <c r="B38" s="37"/>
      <c r="D38">
        <f t="shared" si="16"/>
        <v>0</v>
      </c>
      <c r="E38" s="20"/>
      <c r="F38" s="43">
        <f t="shared" si="1"/>
        <v>0</v>
      </c>
      <c r="G38" s="23" t="str">
        <f t="shared" si="2"/>
        <v/>
      </c>
      <c r="H38" s="43">
        <f t="shared" si="3"/>
        <v>0</v>
      </c>
      <c r="I38" s="43">
        <f t="shared" si="4"/>
        <v>0</v>
      </c>
      <c r="J38" s="23" t="str">
        <f t="shared" si="5"/>
        <v/>
      </c>
      <c r="K38" s="43">
        <f t="shared" si="6"/>
        <v>0</v>
      </c>
      <c r="L38" s="43">
        <f t="shared" si="7"/>
        <v>0</v>
      </c>
      <c r="M38" s="23" t="str">
        <f t="shared" si="8"/>
        <v/>
      </c>
      <c r="N38" s="43">
        <f t="shared" si="9"/>
        <v>0</v>
      </c>
      <c r="O38" s="43">
        <f t="shared" si="10"/>
        <v>0</v>
      </c>
      <c r="P38" s="23" t="str">
        <f t="shared" si="11"/>
        <v/>
      </c>
      <c r="Q38" s="43">
        <f t="shared" si="12"/>
        <v>0</v>
      </c>
      <c r="R38" s="43">
        <f t="shared" si="13"/>
        <v>0</v>
      </c>
      <c r="S38" s="43">
        <f t="shared" si="14"/>
        <v>0</v>
      </c>
      <c r="T38" s="43" t="e">
        <f>VLOOKUP(C38,'Division 1'!$B$3:$C$102,2,FALSE)</f>
        <v>#N/A</v>
      </c>
      <c r="U38" s="43" t="e">
        <f>VLOOKUP(C38,'Division 2'!$B$3:$C$99,2,FALSE)</f>
        <v>#N/A</v>
      </c>
      <c r="V38" s="43">
        <f>IF(ISNUMBER(B38),IF(S38=1,VLOOKUP(C38,'Division 1'!$B$3:$D$102,3,FALSE),VLOOKUP(C38,'Division 2'!$B$3:$D$99,3,FALSE)),0)</f>
        <v>0</v>
      </c>
      <c r="W38">
        <f t="shared" si="15"/>
        <v>0</v>
      </c>
    </row>
    <row r="39" spans="2:23" x14ac:dyDescent="0.25">
      <c r="B39" s="37"/>
      <c r="D39">
        <f t="shared" si="16"/>
        <v>0</v>
      </c>
      <c r="E39" s="20"/>
      <c r="F39" s="43">
        <f t="shared" si="1"/>
        <v>0</v>
      </c>
      <c r="G39" s="23" t="str">
        <f t="shared" si="2"/>
        <v/>
      </c>
      <c r="H39" s="43">
        <f t="shared" si="3"/>
        <v>0</v>
      </c>
      <c r="I39" s="43">
        <f t="shared" si="4"/>
        <v>0</v>
      </c>
      <c r="J39" s="23" t="str">
        <f t="shared" si="5"/>
        <v/>
      </c>
      <c r="K39" s="43">
        <f t="shared" si="6"/>
        <v>0</v>
      </c>
      <c r="L39" s="43">
        <f t="shared" si="7"/>
        <v>0</v>
      </c>
      <c r="M39" s="23" t="str">
        <f t="shared" si="8"/>
        <v/>
      </c>
      <c r="N39" s="43">
        <f t="shared" si="9"/>
        <v>0</v>
      </c>
      <c r="O39" s="43">
        <f t="shared" si="10"/>
        <v>0</v>
      </c>
      <c r="P39" s="23" t="str">
        <f t="shared" si="11"/>
        <v/>
      </c>
      <c r="Q39" s="43">
        <f t="shared" si="12"/>
        <v>0</v>
      </c>
      <c r="R39" s="43">
        <f t="shared" si="13"/>
        <v>0</v>
      </c>
      <c r="S39" s="43">
        <f t="shared" si="14"/>
        <v>0</v>
      </c>
      <c r="T39" s="43" t="e">
        <f>VLOOKUP(C39,'Division 1'!$B$3:$C$102,2,FALSE)</f>
        <v>#N/A</v>
      </c>
      <c r="U39" s="43" t="e">
        <f>VLOOKUP(C39,'Division 2'!$B$3:$C$99,2,FALSE)</f>
        <v>#N/A</v>
      </c>
      <c r="V39" s="43">
        <f>IF(ISNUMBER(B39),IF(S39=1,VLOOKUP(C39,'Division 1'!$B$3:$D$102,3,FALSE),VLOOKUP(C39,'Division 2'!$B$3:$D$99,3,FALSE)),0)</f>
        <v>0</v>
      </c>
      <c r="W39">
        <f t="shared" si="15"/>
        <v>0</v>
      </c>
    </row>
    <row r="40" spans="2:23" x14ac:dyDescent="0.25">
      <c r="D40">
        <f t="shared" si="16"/>
        <v>0</v>
      </c>
      <c r="E40" s="20"/>
      <c r="F40" s="43">
        <f t="shared" si="1"/>
        <v>0</v>
      </c>
      <c r="G40" s="23" t="str">
        <f t="shared" si="2"/>
        <v/>
      </c>
      <c r="H40" s="43">
        <f t="shared" si="3"/>
        <v>0</v>
      </c>
      <c r="I40" s="43">
        <f t="shared" si="4"/>
        <v>0</v>
      </c>
      <c r="J40" s="23" t="str">
        <f t="shared" si="5"/>
        <v/>
      </c>
      <c r="K40" s="43">
        <f t="shared" si="6"/>
        <v>0</v>
      </c>
      <c r="L40" s="43">
        <f t="shared" si="7"/>
        <v>0</v>
      </c>
      <c r="M40" s="23" t="str">
        <f t="shared" si="8"/>
        <v/>
      </c>
      <c r="N40" s="43">
        <f t="shared" si="9"/>
        <v>0</v>
      </c>
      <c r="O40" s="43">
        <f t="shared" si="10"/>
        <v>0</v>
      </c>
      <c r="P40" s="23" t="str">
        <f t="shared" si="11"/>
        <v/>
      </c>
      <c r="Q40" s="43">
        <f t="shared" si="12"/>
        <v>0</v>
      </c>
      <c r="R40" s="43">
        <f t="shared" si="13"/>
        <v>0</v>
      </c>
      <c r="S40" s="43">
        <f t="shared" si="14"/>
        <v>0</v>
      </c>
      <c r="T40" s="43" t="e">
        <f>VLOOKUP(C40,'Division 1'!$B$3:$C$102,2,FALSE)</f>
        <v>#N/A</v>
      </c>
      <c r="U40" s="43" t="e">
        <f>VLOOKUP(C40,'Division 2'!$B$3:$C$99,2,FALSE)</f>
        <v>#N/A</v>
      </c>
      <c r="V40" s="43">
        <f>IF(ISNUMBER(B40),IF(S40=1,VLOOKUP(C40,'Division 1'!$B$3:$D$102,3,FALSE),VLOOKUP(C40,'Division 2'!$B$3:$D$99,3,FALSE)),0)</f>
        <v>0</v>
      </c>
      <c r="W40">
        <f t="shared" si="15"/>
        <v>0</v>
      </c>
    </row>
    <row r="41" spans="2:23" x14ac:dyDescent="0.25">
      <c r="D41">
        <f t="shared" si="16"/>
        <v>0</v>
      </c>
      <c r="E41" s="20"/>
      <c r="F41" s="43">
        <f t="shared" si="1"/>
        <v>0</v>
      </c>
      <c r="G41" s="23" t="str">
        <f t="shared" si="2"/>
        <v/>
      </c>
      <c r="H41" s="43">
        <f t="shared" si="3"/>
        <v>0</v>
      </c>
      <c r="I41" s="43">
        <f t="shared" si="4"/>
        <v>0</v>
      </c>
      <c r="J41" s="23" t="str">
        <f t="shared" si="5"/>
        <v/>
      </c>
      <c r="K41" s="43">
        <f t="shared" si="6"/>
        <v>0</v>
      </c>
      <c r="L41" s="43">
        <f t="shared" si="7"/>
        <v>0</v>
      </c>
      <c r="M41" s="23" t="str">
        <f t="shared" si="8"/>
        <v/>
      </c>
      <c r="N41" s="43">
        <f t="shared" si="9"/>
        <v>0</v>
      </c>
      <c r="O41" s="43">
        <f t="shared" si="10"/>
        <v>0</v>
      </c>
      <c r="P41" s="23" t="str">
        <f t="shared" si="11"/>
        <v/>
      </c>
      <c r="Q41" s="43">
        <f t="shared" si="12"/>
        <v>0</v>
      </c>
      <c r="R41" s="43">
        <f t="shared" si="13"/>
        <v>0</v>
      </c>
      <c r="S41" s="43">
        <f t="shared" si="14"/>
        <v>0</v>
      </c>
      <c r="T41" s="43" t="e">
        <f>VLOOKUP(C41,'Division 1'!$B$3:$C$102,2,FALSE)</f>
        <v>#N/A</v>
      </c>
      <c r="U41" s="43" t="e">
        <f>VLOOKUP(C41,'Division 2'!$B$3:$C$99,2,FALSE)</f>
        <v>#N/A</v>
      </c>
      <c r="V41" s="43">
        <f>IF(ISNUMBER(B41),IF(S41=1,VLOOKUP(C41,'Division 1'!$B$3:$D$102,3,FALSE),VLOOKUP(C41,'Division 2'!$B$3:$D$99,3,FALSE)),0)</f>
        <v>0</v>
      </c>
      <c r="W41">
        <f t="shared" si="15"/>
        <v>0</v>
      </c>
    </row>
    <row r="42" spans="2:23" x14ac:dyDescent="0.25">
      <c r="D42">
        <f t="shared" si="16"/>
        <v>0</v>
      </c>
      <c r="E42" s="20"/>
      <c r="F42" s="43">
        <f t="shared" si="1"/>
        <v>0</v>
      </c>
      <c r="G42" s="23" t="str">
        <f t="shared" si="2"/>
        <v/>
      </c>
      <c r="H42" s="43">
        <f t="shared" si="3"/>
        <v>0</v>
      </c>
      <c r="I42" s="43">
        <f t="shared" si="4"/>
        <v>0</v>
      </c>
      <c r="J42" s="23" t="str">
        <f t="shared" si="5"/>
        <v/>
      </c>
      <c r="K42" s="43">
        <f t="shared" si="6"/>
        <v>0</v>
      </c>
      <c r="L42" s="43">
        <f t="shared" si="7"/>
        <v>0</v>
      </c>
      <c r="M42" s="23" t="str">
        <f t="shared" si="8"/>
        <v/>
      </c>
      <c r="N42" s="43">
        <f t="shared" si="9"/>
        <v>0</v>
      </c>
      <c r="O42" s="43">
        <f t="shared" si="10"/>
        <v>0</v>
      </c>
      <c r="P42" s="23" t="str">
        <f t="shared" si="11"/>
        <v/>
      </c>
      <c r="Q42" s="43">
        <f t="shared" si="12"/>
        <v>0</v>
      </c>
      <c r="R42" s="43">
        <f t="shared" si="13"/>
        <v>0</v>
      </c>
      <c r="S42" s="43">
        <f t="shared" si="14"/>
        <v>0</v>
      </c>
      <c r="T42" s="43" t="e">
        <f>VLOOKUP(C42,'Division 1'!$B$3:$C$102,2,FALSE)</f>
        <v>#N/A</v>
      </c>
      <c r="U42" s="43" t="e">
        <f>VLOOKUP(C42,'Division 2'!$B$3:$C$99,2,FALSE)</f>
        <v>#N/A</v>
      </c>
      <c r="V42" s="43">
        <f>IF(ISNUMBER(B42),IF(S42=1,VLOOKUP(C42,'Division 1'!$B$3:$D$102,3,FALSE),VLOOKUP(C42,'Division 2'!$B$3:$D$99,3,FALSE)),0)</f>
        <v>0</v>
      </c>
      <c r="W42">
        <f t="shared" si="15"/>
        <v>0</v>
      </c>
    </row>
    <row r="43" spans="2:23" x14ac:dyDescent="0.25">
      <c r="D43">
        <f t="shared" si="16"/>
        <v>0</v>
      </c>
      <c r="E43" s="20"/>
      <c r="F43" s="43">
        <f t="shared" si="1"/>
        <v>0</v>
      </c>
      <c r="G43" s="23" t="str">
        <f t="shared" si="2"/>
        <v/>
      </c>
      <c r="H43" s="43">
        <f t="shared" si="3"/>
        <v>0</v>
      </c>
      <c r="I43" s="43">
        <f t="shared" si="4"/>
        <v>0</v>
      </c>
      <c r="J43" s="23" t="str">
        <f t="shared" si="5"/>
        <v/>
      </c>
      <c r="K43" s="43">
        <f t="shared" si="6"/>
        <v>0</v>
      </c>
      <c r="L43" s="43">
        <f t="shared" si="7"/>
        <v>0</v>
      </c>
      <c r="M43" s="23" t="str">
        <f t="shared" si="8"/>
        <v/>
      </c>
      <c r="N43" s="43">
        <f t="shared" si="9"/>
        <v>0</v>
      </c>
      <c r="O43" s="43">
        <f t="shared" si="10"/>
        <v>0</v>
      </c>
      <c r="P43" s="23" t="str">
        <f t="shared" si="11"/>
        <v/>
      </c>
      <c r="Q43" s="43">
        <f t="shared" si="12"/>
        <v>0</v>
      </c>
      <c r="R43" s="43">
        <f t="shared" si="13"/>
        <v>0</v>
      </c>
      <c r="S43" s="43">
        <f t="shared" si="14"/>
        <v>0</v>
      </c>
      <c r="T43" s="43" t="e">
        <f>VLOOKUP(C43,'Division 1'!$B$3:$C$102,2,FALSE)</f>
        <v>#N/A</v>
      </c>
      <c r="U43" s="43" t="e">
        <f>VLOOKUP(C43,'Division 2'!$B$3:$C$99,2,FALSE)</f>
        <v>#N/A</v>
      </c>
      <c r="V43" s="43">
        <f>IF(ISNUMBER(B43),IF(S43=1,VLOOKUP(C43,'Division 1'!$B$3:$D$102,3,FALSE),VLOOKUP(C43,'Division 2'!$B$3:$D$99,3,FALSE)),0)</f>
        <v>0</v>
      </c>
      <c r="W43">
        <f t="shared" si="15"/>
        <v>0</v>
      </c>
    </row>
    <row r="44" spans="2:23" x14ac:dyDescent="0.25">
      <c r="D44">
        <f t="shared" si="16"/>
        <v>0</v>
      </c>
      <c r="E44" s="20"/>
      <c r="F44" s="43">
        <f t="shared" si="1"/>
        <v>0</v>
      </c>
      <c r="G44" s="23" t="str">
        <f t="shared" si="2"/>
        <v/>
      </c>
      <c r="H44" s="43">
        <f t="shared" si="3"/>
        <v>0</v>
      </c>
      <c r="I44" s="43">
        <f t="shared" si="4"/>
        <v>0</v>
      </c>
      <c r="J44" s="23" t="str">
        <f t="shared" si="5"/>
        <v/>
      </c>
      <c r="K44" s="43">
        <f t="shared" si="6"/>
        <v>0</v>
      </c>
      <c r="L44" s="43">
        <f t="shared" si="7"/>
        <v>0</v>
      </c>
      <c r="M44" s="23" t="str">
        <f t="shared" si="8"/>
        <v/>
      </c>
      <c r="N44" s="43">
        <f t="shared" si="9"/>
        <v>0</v>
      </c>
      <c r="O44" s="43">
        <f t="shared" si="10"/>
        <v>0</v>
      </c>
      <c r="P44" s="23" t="str">
        <f t="shared" si="11"/>
        <v/>
      </c>
      <c r="Q44" s="43">
        <f t="shared" si="12"/>
        <v>0</v>
      </c>
      <c r="R44" s="43">
        <f t="shared" si="13"/>
        <v>0</v>
      </c>
      <c r="S44" s="43">
        <f t="shared" si="14"/>
        <v>0</v>
      </c>
      <c r="T44" s="43" t="e">
        <f>VLOOKUP(C44,'Division 1'!$B$3:$C$102,2,FALSE)</f>
        <v>#N/A</v>
      </c>
      <c r="U44" s="43" t="e">
        <f>VLOOKUP(C44,'Division 2'!$B$3:$C$99,2,FALSE)</f>
        <v>#N/A</v>
      </c>
      <c r="V44" s="43">
        <f>IF(ISNUMBER(B44),IF(S44=1,VLOOKUP(C44,'Division 1'!$B$3:$D$102,3,FALSE),VLOOKUP(C44,'Division 2'!$B$3:$D$99,3,FALSE)),0)</f>
        <v>0</v>
      </c>
      <c r="W44">
        <f t="shared" si="15"/>
        <v>0</v>
      </c>
    </row>
    <row r="45" spans="2:23" x14ac:dyDescent="0.25">
      <c r="D45">
        <f t="shared" si="16"/>
        <v>0</v>
      </c>
      <c r="E45" s="20"/>
      <c r="F45" s="43">
        <f t="shared" si="1"/>
        <v>0</v>
      </c>
      <c r="G45" s="23" t="str">
        <f t="shared" si="2"/>
        <v/>
      </c>
      <c r="H45" s="43">
        <f t="shared" si="3"/>
        <v>0</v>
      </c>
      <c r="I45" s="43">
        <f t="shared" si="4"/>
        <v>0</v>
      </c>
      <c r="J45" s="23" t="str">
        <f t="shared" si="5"/>
        <v/>
      </c>
      <c r="K45" s="43">
        <f t="shared" si="6"/>
        <v>0</v>
      </c>
      <c r="L45" s="43">
        <f t="shared" si="7"/>
        <v>0</v>
      </c>
      <c r="M45" s="23" t="str">
        <f t="shared" si="8"/>
        <v/>
      </c>
      <c r="N45" s="43">
        <f t="shared" si="9"/>
        <v>0</v>
      </c>
      <c r="O45" s="43">
        <f t="shared" si="10"/>
        <v>0</v>
      </c>
      <c r="P45" s="23" t="str">
        <f t="shared" si="11"/>
        <v/>
      </c>
      <c r="Q45" s="43">
        <f t="shared" si="12"/>
        <v>0</v>
      </c>
      <c r="R45" s="43">
        <f t="shared" si="13"/>
        <v>0</v>
      </c>
      <c r="S45" s="43">
        <f t="shared" si="14"/>
        <v>0</v>
      </c>
      <c r="T45" s="43" t="e">
        <f>VLOOKUP(C45,'Division 1'!$B$3:$C$102,2,FALSE)</f>
        <v>#N/A</v>
      </c>
      <c r="U45" s="43" t="e">
        <f>VLOOKUP(C45,'Division 2'!$B$3:$C$99,2,FALSE)</f>
        <v>#N/A</v>
      </c>
      <c r="V45" s="43">
        <f>IF(ISNUMBER(B45),IF(S45=1,VLOOKUP(C45,'Division 1'!$B$3:$D$102,3,FALSE),VLOOKUP(C45,'Division 2'!$B$3:$D$99,3,FALSE)),0)</f>
        <v>0</v>
      </c>
      <c r="W45">
        <f t="shared" si="15"/>
        <v>0</v>
      </c>
    </row>
    <row r="46" spans="2:23" x14ac:dyDescent="0.25">
      <c r="D46">
        <f t="shared" si="16"/>
        <v>0</v>
      </c>
      <c r="E46" s="20"/>
      <c r="F46" s="43">
        <f t="shared" si="1"/>
        <v>0</v>
      </c>
      <c r="G46" s="23" t="str">
        <f t="shared" si="2"/>
        <v/>
      </c>
      <c r="H46" s="43">
        <f t="shared" si="3"/>
        <v>0</v>
      </c>
      <c r="I46" s="43">
        <f t="shared" si="4"/>
        <v>0</v>
      </c>
      <c r="J46" s="23" t="str">
        <f t="shared" si="5"/>
        <v/>
      </c>
      <c r="K46" s="43">
        <f t="shared" si="6"/>
        <v>0</v>
      </c>
      <c r="L46" s="43">
        <f t="shared" si="7"/>
        <v>0</v>
      </c>
      <c r="M46" s="23" t="str">
        <f t="shared" si="8"/>
        <v/>
      </c>
      <c r="N46" s="43">
        <f t="shared" si="9"/>
        <v>0</v>
      </c>
      <c r="O46" s="43">
        <f t="shared" si="10"/>
        <v>0</v>
      </c>
      <c r="P46" s="23" t="str">
        <f t="shared" si="11"/>
        <v/>
      </c>
      <c r="Q46" s="43">
        <f t="shared" si="12"/>
        <v>0</v>
      </c>
      <c r="R46" s="43">
        <f t="shared" si="13"/>
        <v>0</v>
      </c>
      <c r="S46" s="43">
        <f t="shared" si="14"/>
        <v>0</v>
      </c>
      <c r="T46" s="43" t="e">
        <f>VLOOKUP(C46,'Division 1'!$B$3:$C$102,2,FALSE)</f>
        <v>#N/A</v>
      </c>
      <c r="U46" s="43" t="e">
        <f>VLOOKUP(C46,'Division 2'!$B$3:$C$99,2,FALSE)</f>
        <v>#N/A</v>
      </c>
      <c r="V46" s="43">
        <f>IF(ISNUMBER(B46),IF(S46=1,VLOOKUP(C46,'Division 1'!$B$3:$D$102,3,FALSE),VLOOKUP(C46,'Division 2'!$B$3:$D$99,3,FALSE)),0)</f>
        <v>0</v>
      </c>
      <c r="W46">
        <f t="shared" si="15"/>
        <v>0</v>
      </c>
    </row>
    <row r="47" spans="2:23" x14ac:dyDescent="0.25">
      <c r="D47">
        <f t="shared" si="16"/>
        <v>0</v>
      </c>
      <c r="E47" s="20"/>
      <c r="F47" s="43">
        <f t="shared" si="1"/>
        <v>0</v>
      </c>
      <c r="G47" s="23" t="str">
        <f t="shared" si="2"/>
        <v/>
      </c>
      <c r="H47" s="43">
        <f t="shared" si="3"/>
        <v>0</v>
      </c>
      <c r="I47" s="43">
        <f t="shared" si="4"/>
        <v>0</v>
      </c>
      <c r="J47" s="23" t="str">
        <f t="shared" si="5"/>
        <v/>
      </c>
      <c r="K47" s="43">
        <f t="shared" si="6"/>
        <v>0</v>
      </c>
      <c r="L47" s="43">
        <f t="shared" si="7"/>
        <v>0</v>
      </c>
      <c r="M47" s="23" t="str">
        <f t="shared" si="8"/>
        <v/>
      </c>
      <c r="N47" s="43">
        <f t="shared" si="9"/>
        <v>0</v>
      </c>
      <c r="O47" s="43">
        <f t="shared" si="10"/>
        <v>0</v>
      </c>
      <c r="P47" s="23" t="str">
        <f t="shared" si="11"/>
        <v/>
      </c>
      <c r="Q47" s="43">
        <f t="shared" si="12"/>
        <v>0</v>
      </c>
      <c r="R47" s="43">
        <f t="shared" si="13"/>
        <v>0</v>
      </c>
      <c r="S47" s="43">
        <f t="shared" si="14"/>
        <v>0</v>
      </c>
      <c r="T47" s="43" t="e">
        <f>VLOOKUP(C47,'Division 1'!$B$3:$C$102,2,FALSE)</f>
        <v>#N/A</v>
      </c>
      <c r="U47" s="43" t="e">
        <f>VLOOKUP(C47,'Division 2'!$B$3:$C$99,2,FALSE)</f>
        <v>#N/A</v>
      </c>
      <c r="V47" s="43">
        <f>IF(ISNUMBER(B47),IF(S47=1,VLOOKUP(C47,'Division 1'!$B$3:$D$102,3,FALSE),VLOOKUP(C47,'Division 2'!$B$3:$D$99,3,FALSE)),0)</f>
        <v>0</v>
      </c>
      <c r="W47">
        <f t="shared" si="15"/>
        <v>0</v>
      </c>
    </row>
    <row r="48" spans="2:23" x14ac:dyDescent="0.25">
      <c r="D48">
        <f t="shared" si="16"/>
        <v>0</v>
      </c>
      <c r="E48" s="20"/>
      <c r="F48" s="43">
        <f t="shared" si="1"/>
        <v>0</v>
      </c>
      <c r="G48" s="23" t="str">
        <f t="shared" si="2"/>
        <v/>
      </c>
      <c r="H48" s="43">
        <f t="shared" si="3"/>
        <v>0</v>
      </c>
      <c r="I48" s="43">
        <f t="shared" si="4"/>
        <v>0</v>
      </c>
      <c r="J48" s="23" t="str">
        <f t="shared" si="5"/>
        <v/>
      </c>
      <c r="K48" s="43">
        <f t="shared" si="6"/>
        <v>0</v>
      </c>
      <c r="L48" s="43">
        <f t="shared" si="7"/>
        <v>0</v>
      </c>
      <c r="M48" s="23" t="str">
        <f t="shared" si="8"/>
        <v/>
      </c>
      <c r="N48" s="43">
        <f t="shared" si="9"/>
        <v>0</v>
      </c>
      <c r="O48" s="43">
        <f t="shared" si="10"/>
        <v>0</v>
      </c>
      <c r="P48" s="23" t="str">
        <f t="shared" si="11"/>
        <v/>
      </c>
      <c r="Q48" s="43">
        <f t="shared" si="12"/>
        <v>0</v>
      </c>
      <c r="R48" s="43">
        <f t="shared" si="13"/>
        <v>0</v>
      </c>
      <c r="S48" s="43">
        <f t="shared" si="14"/>
        <v>0</v>
      </c>
      <c r="T48" s="43" t="e">
        <f>VLOOKUP(C48,'Division 1'!$B$3:$C$102,2,FALSE)</f>
        <v>#N/A</v>
      </c>
      <c r="U48" s="43" t="e">
        <f>VLOOKUP(C48,'Division 2'!$B$3:$C$99,2,FALSE)</f>
        <v>#N/A</v>
      </c>
      <c r="V48" s="43">
        <f>IF(ISNUMBER(B48),IF(S48=1,VLOOKUP(C48,'Division 1'!$B$3:$D$102,3,FALSE),VLOOKUP(C48,'Division 2'!$B$3:$D$99,3,FALSE)),0)</f>
        <v>0</v>
      </c>
      <c r="W48">
        <f t="shared" si="15"/>
        <v>0</v>
      </c>
    </row>
    <row r="49" spans="4:23" x14ac:dyDescent="0.25">
      <c r="D49">
        <f t="shared" si="16"/>
        <v>0</v>
      </c>
      <c r="E49" s="20"/>
      <c r="F49" s="43">
        <f t="shared" si="1"/>
        <v>0</v>
      </c>
      <c r="G49" s="23" t="str">
        <f t="shared" si="2"/>
        <v/>
      </c>
      <c r="H49" s="43">
        <f t="shared" si="3"/>
        <v>0</v>
      </c>
      <c r="I49" s="43">
        <f t="shared" si="4"/>
        <v>0</v>
      </c>
      <c r="J49" s="23" t="str">
        <f t="shared" si="5"/>
        <v/>
      </c>
      <c r="K49" s="43">
        <f t="shared" si="6"/>
        <v>0</v>
      </c>
      <c r="L49" s="43">
        <f t="shared" si="7"/>
        <v>0</v>
      </c>
      <c r="M49" s="23" t="str">
        <f t="shared" si="8"/>
        <v/>
      </c>
      <c r="N49" s="43">
        <f t="shared" si="9"/>
        <v>0</v>
      </c>
      <c r="O49" s="43">
        <f t="shared" si="10"/>
        <v>0</v>
      </c>
      <c r="P49" s="23" t="str">
        <f t="shared" si="11"/>
        <v/>
      </c>
      <c r="Q49" s="43">
        <f t="shared" si="12"/>
        <v>0</v>
      </c>
      <c r="R49" s="43">
        <f t="shared" si="13"/>
        <v>0</v>
      </c>
      <c r="S49" s="43">
        <f t="shared" si="14"/>
        <v>0</v>
      </c>
      <c r="T49" s="43" t="e">
        <f>VLOOKUP(C49,'Division 1'!$B$3:$C$102,2,FALSE)</f>
        <v>#N/A</v>
      </c>
      <c r="U49" s="43" t="e">
        <f>VLOOKUP(C49,'Division 2'!$B$3:$C$99,2,FALSE)</f>
        <v>#N/A</v>
      </c>
      <c r="V49" s="43">
        <f>IF(ISNUMBER(B49),IF(S49=1,VLOOKUP(C49,'Division 1'!$B$3:$D$102,3,FALSE),VLOOKUP(C49,'Division 2'!$B$3:$D$99,3,FALSE)),0)</f>
        <v>0</v>
      </c>
      <c r="W49">
        <f t="shared" si="15"/>
        <v>0</v>
      </c>
    </row>
    <row r="50" spans="4:23" x14ac:dyDescent="0.25">
      <c r="D50">
        <f t="shared" si="16"/>
        <v>0</v>
      </c>
      <c r="E50" s="20"/>
      <c r="F50" s="43">
        <f t="shared" si="1"/>
        <v>0</v>
      </c>
      <c r="G50" s="23" t="str">
        <f t="shared" si="2"/>
        <v/>
      </c>
      <c r="H50" s="43">
        <f t="shared" si="3"/>
        <v>0</v>
      </c>
      <c r="I50" s="43">
        <f t="shared" si="4"/>
        <v>0</v>
      </c>
      <c r="J50" s="23" t="str">
        <f t="shared" si="5"/>
        <v/>
      </c>
      <c r="K50" s="43">
        <f t="shared" si="6"/>
        <v>0</v>
      </c>
      <c r="L50" s="43">
        <f t="shared" si="7"/>
        <v>0</v>
      </c>
      <c r="M50" s="23" t="str">
        <f t="shared" si="8"/>
        <v/>
      </c>
      <c r="N50" s="43">
        <f t="shared" si="9"/>
        <v>0</v>
      </c>
      <c r="O50" s="43">
        <f t="shared" si="10"/>
        <v>0</v>
      </c>
      <c r="P50" s="23" t="str">
        <f t="shared" si="11"/>
        <v/>
      </c>
      <c r="Q50" s="43">
        <f t="shared" si="12"/>
        <v>0</v>
      </c>
      <c r="R50" s="43">
        <f t="shared" si="13"/>
        <v>0</v>
      </c>
      <c r="S50" s="43">
        <f t="shared" si="14"/>
        <v>0</v>
      </c>
      <c r="T50" s="43" t="e">
        <f>VLOOKUP(C50,'Division 1'!$B$3:$C$102,2,FALSE)</f>
        <v>#N/A</v>
      </c>
      <c r="U50" s="43" t="e">
        <f>VLOOKUP(C50,'Division 2'!$B$3:$C$99,2,FALSE)</f>
        <v>#N/A</v>
      </c>
      <c r="V50" s="43">
        <f>IF(ISNUMBER(B50),IF(S50=1,VLOOKUP(C50,'Division 1'!$B$3:$D$102,3,FALSE),VLOOKUP(C50,'Division 2'!$B$3:$D$99,3,FALSE)),0)</f>
        <v>0</v>
      </c>
      <c r="W50">
        <f t="shared" si="15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topLeftCell="A97" workbookViewId="0">
      <selection activeCell="A115" sqref="A115"/>
    </sheetView>
  </sheetViews>
  <sheetFormatPr defaultRowHeight="15" x14ac:dyDescent="0.25"/>
  <cols>
    <col min="1" max="1" width="16.7109375" customWidth="1"/>
  </cols>
  <sheetData>
    <row r="1" spans="1:1" x14ac:dyDescent="0.25">
      <c r="A1" t="s">
        <v>6</v>
      </c>
    </row>
    <row r="2" spans="1:1" x14ac:dyDescent="0.25">
      <c r="A2" t="s">
        <v>37</v>
      </c>
    </row>
    <row r="3" spans="1:1" x14ac:dyDescent="0.25">
      <c r="A3" t="s">
        <v>87</v>
      </c>
    </row>
    <row r="4" spans="1:1" x14ac:dyDescent="0.25">
      <c r="A4" t="s">
        <v>102</v>
      </c>
    </row>
    <row r="5" spans="1:1" x14ac:dyDescent="0.25">
      <c r="A5" t="s">
        <v>83</v>
      </c>
    </row>
    <row r="6" spans="1:1" x14ac:dyDescent="0.25">
      <c r="A6" t="s">
        <v>82</v>
      </c>
    </row>
    <row r="7" spans="1:1" x14ac:dyDescent="0.25">
      <c r="A7" t="s">
        <v>39</v>
      </c>
    </row>
    <row r="8" spans="1:1" x14ac:dyDescent="0.25">
      <c r="A8" t="s">
        <v>70</v>
      </c>
    </row>
    <row r="9" spans="1:1" x14ac:dyDescent="0.25">
      <c r="A9" t="s">
        <v>104</v>
      </c>
    </row>
    <row r="10" spans="1:1" x14ac:dyDescent="0.25">
      <c r="A10" t="s">
        <v>36</v>
      </c>
    </row>
    <row r="11" spans="1:1" x14ac:dyDescent="0.25">
      <c r="A11" t="s">
        <v>114</v>
      </c>
    </row>
    <row r="12" spans="1:1" x14ac:dyDescent="0.25">
      <c r="A12" t="s">
        <v>84</v>
      </c>
    </row>
    <row r="13" spans="1:1" x14ac:dyDescent="0.25">
      <c r="A13" t="s">
        <v>103</v>
      </c>
    </row>
    <row r="14" spans="1:1" x14ac:dyDescent="0.25">
      <c r="A14" t="s">
        <v>34</v>
      </c>
    </row>
    <row r="15" spans="1:1" x14ac:dyDescent="0.25">
      <c r="A15" t="s">
        <v>78</v>
      </c>
    </row>
    <row r="16" spans="1:1" x14ac:dyDescent="0.25">
      <c r="A16" t="s">
        <v>23</v>
      </c>
    </row>
    <row r="17" spans="1:1" x14ac:dyDescent="0.25">
      <c r="A17" t="s">
        <v>32</v>
      </c>
    </row>
    <row r="18" spans="1:1" x14ac:dyDescent="0.25">
      <c r="A18" t="s">
        <v>115</v>
      </c>
    </row>
    <row r="19" spans="1:1" x14ac:dyDescent="0.25">
      <c r="A19" t="s">
        <v>21</v>
      </c>
    </row>
    <row r="20" spans="1:1" x14ac:dyDescent="0.25">
      <c r="A20" t="s">
        <v>41</v>
      </c>
    </row>
    <row r="21" spans="1:1" x14ac:dyDescent="0.25">
      <c r="A21" t="s">
        <v>56</v>
      </c>
    </row>
    <row r="22" spans="1:1" x14ac:dyDescent="0.25">
      <c r="A22" t="s">
        <v>19</v>
      </c>
    </row>
    <row r="23" spans="1:1" x14ac:dyDescent="0.25">
      <c r="A23" t="s">
        <v>77</v>
      </c>
    </row>
    <row r="24" spans="1:1" x14ac:dyDescent="0.25">
      <c r="A24" t="s">
        <v>43</v>
      </c>
    </row>
    <row r="25" spans="1:1" x14ac:dyDescent="0.25">
      <c r="A25" t="s">
        <v>7</v>
      </c>
    </row>
    <row r="26" spans="1:1" x14ac:dyDescent="0.25">
      <c r="A26" t="s">
        <v>67</v>
      </c>
    </row>
    <row r="27" spans="1:1" x14ac:dyDescent="0.25">
      <c r="A27" t="s">
        <v>57</v>
      </c>
    </row>
    <row r="28" spans="1:1" x14ac:dyDescent="0.25">
      <c r="A28" t="s">
        <v>108</v>
      </c>
    </row>
    <row r="29" spans="1:1" x14ac:dyDescent="0.25">
      <c r="A29" t="s">
        <v>5</v>
      </c>
    </row>
    <row r="30" spans="1:1" x14ac:dyDescent="0.25">
      <c r="A30" t="s">
        <v>8</v>
      </c>
    </row>
    <row r="31" spans="1:1" x14ac:dyDescent="0.25">
      <c r="A31" t="s">
        <v>89</v>
      </c>
    </row>
    <row r="32" spans="1:1" x14ac:dyDescent="0.25">
      <c r="A32" t="s">
        <v>81</v>
      </c>
    </row>
    <row r="33" spans="1:1" x14ac:dyDescent="0.25">
      <c r="A33" t="s">
        <v>86</v>
      </c>
    </row>
    <row r="34" spans="1:1" x14ac:dyDescent="0.25">
      <c r="A34" t="s">
        <v>105</v>
      </c>
    </row>
    <row r="35" spans="1:1" x14ac:dyDescent="0.25">
      <c r="A35" t="s">
        <v>91</v>
      </c>
    </row>
    <row r="36" spans="1:1" x14ac:dyDescent="0.25">
      <c r="A36" t="s">
        <v>16</v>
      </c>
    </row>
    <row r="37" spans="1:1" x14ac:dyDescent="0.25">
      <c r="A37" t="s">
        <v>111</v>
      </c>
    </row>
    <row r="38" spans="1:1" x14ac:dyDescent="0.25">
      <c r="A38" t="s">
        <v>80</v>
      </c>
    </row>
    <row r="39" spans="1:1" x14ac:dyDescent="0.25">
      <c r="A39" t="s">
        <v>33</v>
      </c>
    </row>
    <row r="40" spans="1:1" x14ac:dyDescent="0.25">
      <c r="A40" t="s">
        <v>31</v>
      </c>
    </row>
    <row r="41" spans="1:1" x14ac:dyDescent="0.25">
      <c r="A41" t="s">
        <v>49</v>
      </c>
    </row>
    <row r="42" spans="1:1" x14ac:dyDescent="0.25">
      <c r="A42" t="s">
        <v>22</v>
      </c>
    </row>
    <row r="43" spans="1:1" x14ac:dyDescent="0.25">
      <c r="A43" t="s">
        <v>50</v>
      </c>
    </row>
    <row r="44" spans="1:1" x14ac:dyDescent="0.25">
      <c r="A44" t="s">
        <v>48</v>
      </c>
    </row>
    <row r="45" spans="1:1" x14ac:dyDescent="0.25">
      <c r="A45" t="s">
        <v>61</v>
      </c>
    </row>
    <row r="46" spans="1:1" x14ac:dyDescent="0.25">
      <c r="A46" t="s">
        <v>113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62</v>
      </c>
    </row>
    <row r="50" spans="1:1" x14ac:dyDescent="0.25">
      <c r="A50" t="s">
        <v>65</v>
      </c>
    </row>
    <row r="51" spans="1:1" x14ac:dyDescent="0.25">
      <c r="A51" t="s">
        <v>44</v>
      </c>
    </row>
    <row r="52" spans="1:1" x14ac:dyDescent="0.25">
      <c r="A52" t="s">
        <v>24</v>
      </c>
    </row>
    <row r="53" spans="1:1" x14ac:dyDescent="0.25">
      <c r="A53" t="s">
        <v>55</v>
      </c>
    </row>
    <row r="54" spans="1:1" x14ac:dyDescent="0.25">
      <c r="A54" t="s">
        <v>2</v>
      </c>
    </row>
    <row r="55" spans="1:1" x14ac:dyDescent="0.25">
      <c r="A55" t="s">
        <v>107</v>
      </c>
    </row>
    <row r="56" spans="1:1" x14ac:dyDescent="0.25">
      <c r="A56" t="s">
        <v>95</v>
      </c>
    </row>
    <row r="57" spans="1:1" x14ac:dyDescent="0.25">
      <c r="A57" t="s">
        <v>97</v>
      </c>
    </row>
    <row r="58" spans="1:1" x14ac:dyDescent="0.25">
      <c r="A58" t="s">
        <v>92</v>
      </c>
    </row>
    <row r="59" spans="1:1" x14ac:dyDescent="0.25">
      <c r="A59" t="s">
        <v>116</v>
      </c>
    </row>
    <row r="60" spans="1:1" x14ac:dyDescent="0.25">
      <c r="A60" t="s">
        <v>46</v>
      </c>
    </row>
    <row r="61" spans="1:1" x14ac:dyDescent="0.25">
      <c r="A61" t="s">
        <v>28</v>
      </c>
    </row>
    <row r="62" spans="1:1" x14ac:dyDescent="0.25">
      <c r="A62" t="s">
        <v>112</v>
      </c>
    </row>
    <row r="63" spans="1:1" x14ac:dyDescent="0.25">
      <c r="A63" t="s">
        <v>53</v>
      </c>
    </row>
    <row r="64" spans="1:1" x14ac:dyDescent="0.25">
      <c r="A64" t="s">
        <v>40</v>
      </c>
    </row>
    <row r="65" spans="1:1" x14ac:dyDescent="0.25">
      <c r="A65" t="s">
        <v>117</v>
      </c>
    </row>
    <row r="66" spans="1:1" x14ac:dyDescent="0.25">
      <c r="A66" t="s">
        <v>26</v>
      </c>
    </row>
    <row r="67" spans="1:1" x14ac:dyDescent="0.25">
      <c r="A67" t="s">
        <v>93</v>
      </c>
    </row>
    <row r="68" spans="1:1" x14ac:dyDescent="0.25">
      <c r="A68" t="s">
        <v>98</v>
      </c>
    </row>
    <row r="69" spans="1:1" x14ac:dyDescent="0.25">
      <c r="A69" t="s">
        <v>11</v>
      </c>
    </row>
    <row r="70" spans="1:1" x14ac:dyDescent="0.25">
      <c r="A70" t="s">
        <v>118</v>
      </c>
    </row>
    <row r="71" spans="1:1" x14ac:dyDescent="0.25">
      <c r="A71" t="s">
        <v>88</v>
      </c>
    </row>
    <row r="72" spans="1:1" x14ac:dyDescent="0.25">
      <c r="A72" t="s">
        <v>4</v>
      </c>
    </row>
    <row r="73" spans="1:1" x14ac:dyDescent="0.25">
      <c r="A73" t="s">
        <v>58</v>
      </c>
    </row>
    <row r="74" spans="1:1" x14ac:dyDescent="0.25">
      <c r="A74" t="s">
        <v>3</v>
      </c>
    </row>
    <row r="75" spans="1:1" x14ac:dyDescent="0.25">
      <c r="A75" t="s">
        <v>66</v>
      </c>
    </row>
    <row r="76" spans="1:1" x14ac:dyDescent="0.25">
      <c r="A76" t="s">
        <v>38</v>
      </c>
    </row>
    <row r="77" spans="1:1" x14ac:dyDescent="0.25">
      <c r="A77" t="s">
        <v>9</v>
      </c>
    </row>
    <row r="78" spans="1:1" x14ac:dyDescent="0.25">
      <c r="A78" t="s">
        <v>51</v>
      </c>
    </row>
    <row r="79" spans="1:1" x14ac:dyDescent="0.25">
      <c r="A79" t="s">
        <v>73</v>
      </c>
    </row>
    <row r="80" spans="1:1" x14ac:dyDescent="0.25">
      <c r="A80" t="s">
        <v>63</v>
      </c>
    </row>
    <row r="81" spans="1:1" x14ac:dyDescent="0.25">
      <c r="A81" t="s">
        <v>27</v>
      </c>
    </row>
    <row r="82" spans="1:1" x14ac:dyDescent="0.25">
      <c r="A82" t="s">
        <v>60</v>
      </c>
    </row>
    <row r="83" spans="1:1" x14ac:dyDescent="0.25">
      <c r="A83" t="s">
        <v>96</v>
      </c>
    </row>
    <row r="84" spans="1:1" x14ac:dyDescent="0.25">
      <c r="A84" t="s">
        <v>59</v>
      </c>
    </row>
    <row r="85" spans="1:1" x14ac:dyDescent="0.25">
      <c r="A85" t="s">
        <v>64</v>
      </c>
    </row>
    <row r="86" spans="1:1" x14ac:dyDescent="0.25">
      <c r="A86" t="s">
        <v>20</v>
      </c>
    </row>
    <row r="87" spans="1:1" x14ac:dyDescent="0.25">
      <c r="A87" t="s">
        <v>100</v>
      </c>
    </row>
    <row r="88" spans="1:1" x14ac:dyDescent="0.25">
      <c r="A88" t="s">
        <v>72</v>
      </c>
    </row>
    <row r="89" spans="1:1" x14ac:dyDescent="0.25">
      <c r="A89" t="s">
        <v>18</v>
      </c>
    </row>
    <row r="90" spans="1:1" x14ac:dyDescent="0.25">
      <c r="A90" t="s">
        <v>94</v>
      </c>
    </row>
    <row r="91" spans="1:1" x14ac:dyDescent="0.25">
      <c r="A91" t="s">
        <v>10</v>
      </c>
    </row>
    <row r="92" spans="1:1" x14ac:dyDescent="0.25">
      <c r="A92" t="s">
        <v>47</v>
      </c>
    </row>
    <row r="93" spans="1:1" x14ac:dyDescent="0.25">
      <c r="A93" t="s">
        <v>101</v>
      </c>
    </row>
    <row r="94" spans="1:1" x14ac:dyDescent="0.25">
      <c r="A94" t="s">
        <v>71</v>
      </c>
    </row>
    <row r="95" spans="1:1" x14ac:dyDescent="0.25">
      <c r="A95" t="s">
        <v>54</v>
      </c>
    </row>
    <row r="96" spans="1:1" x14ac:dyDescent="0.25">
      <c r="A96" t="s">
        <v>52</v>
      </c>
    </row>
    <row r="97" spans="1:1" x14ac:dyDescent="0.25">
      <c r="A97" t="s">
        <v>42</v>
      </c>
    </row>
    <row r="98" spans="1:1" x14ac:dyDescent="0.25">
      <c r="A98" t="s">
        <v>14</v>
      </c>
    </row>
    <row r="99" spans="1:1" x14ac:dyDescent="0.25">
      <c r="A99" t="s">
        <v>90</v>
      </c>
    </row>
    <row r="100" spans="1:1" x14ac:dyDescent="0.25">
      <c r="A100" t="s">
        <v>15</v>
      </c>
    </row>
    <row r="101" spans="1:1" x14ac:dyDescent="0.25">
      <c r="A101" t="s">
        <v>99</v>
      </c>
    </row>
    <row r="102" spans="1:1" x14ac:dyDescent="0.25">
      <c r="A102" t="s">
        <v>35</v>
      </c>
    </row>
    <row r="103" spans="1:1" x14ac:dyDescent="0.25">
      <c r="A103" t="s">
        <v>45</v>
      </c>
    </row>
    <row r="104" spans="1:1" x14ac:dyDescent="0.25">
      <c r="A104" t="s">
        <v>68</v>
      </c>
    </row>
    <row r="105" spans="1:1" x14ac:dyDescent="0.25">
      <c r="A105" t="s">
        <v>17</v>
      </c>
    </row>
    <row r="106" spans="1:1" x14ac:dyDescent="0.25">
      <c r="A106" t="s">
        <v>74</v>
      </c>
    </row>
    <row r="107" spans="1:1" x14ac:dyDescent="0.25">
      <c r="A107" t="s">
        <v>110</v>
      </c>
    </row>
    <row r="108" spans="1:1" x14ac:dyDescent="0.25">
      <c r="A108" t="s">
        <v>69</v>
      </c>
    </row>
    <row r="109" spans="1:1" x14ac:dyDescent="0.25">
      <c r="A109" t="s">
        <v>79</v>
      </c>
    </row>
    <row r="110" spans="1:1" x14ac:dyDescent="0.25">
      <c r="A110" t="s">
        <v>85</v>
      </c>
    </row>
    <row r="111" spans="1:1" x14ac:dyDescent="0.25">
      <c r="A111" t="s">
        <v>25</v>
      </c>
    </row>
    <row r="112" spans="1:1" x14ac:dyDescent="0.25">
      <c r="A112" t="s">
        <v>123</v>
      </c>
    </row>
    <row r="113" spans="1:1" x14ac:dyDescent="0.25">
      <c r="A113" t="s">
        <v>147</v>
      </c>
    </row>
    <row r="114" spans="1:1" x14ac:dyDescent="0.25">
      <c r="A114" t="s">
        <v>106</v>
      </c>
    </row>
    <row r="115" spans="1:1" x14ac:dyDescent="0.25">
      <c r="A115" t="s">
        <v>149</v>
      </c>
    </row>
    <row r="116" spans="1:1" x14ac:dyDescent="0.25">
      <c r="A116" t="s">
        <v>150</v>
      </c>
    </row>
  </sheetData>
  <sortState ref="A1:A11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6"/>
  <sheetViews>
    <sheetView topLeftCell="A2" workbookViewId="0">
      <selection activeCell="K20" sqref="K20"/>
    </sheetView>
  </sheetViews>
  <sheetFormatPr defaultRowHeight="15" x14ac:dyDescent="0.25"/>
  <cols>
    <col min="2" max="2" width="7.85546875" customWidth="1"/>
    <col min="3" max="3" width="20.42578125" customWidth="1"/>
    <col min="7" max="7" width="21.7109375" customWidth="1"/>
  </cols>
  <sheetData>
    <row r="3" spans="2:8" x14ac:dyDescent="0.25">
      <c r="B3" s="50" t="s">
        <v>129</v>
      </c>
      <c r="C3" s="50"/>
      <c r="D3" s="50"/>
      <c r="F3" s="50" t="s">
        <v>131</v>
      </c>
      <c r="G3" s="50"/>
      <c r="H3" s="50"/>
    </row>
    <row r="4" spans="2:8" x14ac:dyDescent="0.25">
      <c r="B4" s="35">
        <v>1</v>
      </c>
      <c r="C4" s="35" t="str">
        <f>IF('Division 1'!E3&gt;0.5,'Division 1'!B3,"")</f>
        <v>Jane Spink</v>
      </c>
      <c r="D4" s="35">
        <f>IF(C4="","",VLOOKUP(C4,'Division 1'!B3:E101,4,FALSE))</f>
        <v>69</v>
      </c>
      <c r="F4" s="35">
        <v>1</v>
      </c>
      <c r="G4" s="35" t="str">
        <f>IF('Division 1'!E15&gt;0.5,'Division 1'!B15,"")</f>
        <v>David Walker</v>
      </c>
      <c r="H4" s="35">
        <f>IF(G4="","",VLOOKUP(G4,'Division 1'!B3:I101,4,FALSE))</f>
        <v>68</v>
      </c>
    </row>
    <row r="5" spans="2:8" x14ac:dyDescent="0.25">
      <c r="B5" s="35">
        <v>2</v>
      </c>
      <c r="C5" s="35" t="str">
        <f>IF('Division 1'!E4&gt;0.5,'Division 1'!B4,"")</f>
        <v>Abbie Walker</v>
      </c>
      <c r="D5" s="35">
        <f>IF(C5="","",VLOOKUP(C5,'Division 1'!B4:E102,4,FALSE))</f>
        <v>66</v>
      </c>
      <c r="F5" s="35">
        <v>2</v>
      </c>
      <c r="G5" s="35" t="str">
        <f>IF('Division 1'!E16&gt;0.5,'Division 1'!B16,"")</f>
        <v>Mil Walton</v>
      </c>
      <c r="H5" s="35">
        <f>IF(G5="","",VLOOKUP(G5,'Division 1'!B4:I102,4,FALSE))</f>
        <v>65</v>
      </c>
    </row>
    <row r="6" spans="2:8" x14ac:dyDescent="0.25">
      <c r="B6" s="35">
        <v>3</v>
      </c>
      <c r="C6" s="35" t="str">
        <f>IF('Division 1'!E5&gt;0.5,'Division 1'!B5,"")</f>
        <v>Marie Walker</v>
      </c>
      <c r="D6" s="35">
        <f>IF(C6="","",VLOOKUP(C6,'Division 1'!B5:E103,4,FALSE))</f>
        <v>43</v>
      </c>
      <c r="F6" s="35">
        <v>3</v>
      </c>
      <c r="G6" s="35" t="str">
        <f>IF('Division 1'!E17&gt;0.5,'Division 1'!B17,"")</f>
        <v>Mark Raine</v>
      </c>
      <c r="H6" s="35">
        <f>IF(G6="","",VLOOKUP(G6,'Division 1'!B5:I103,4,FALSE))</f>
        <v>63</v>
      </c>
    </row>
    <row r="7" spans="2:8" x14ac:dyDescent="0.25">
      <c r="B7" s="35">
        <v>4</v>
      </c>
      <c r="C7" s="35" t="str">
        <f>IF('Division 1'!E6&gt;0.5,'Division 1'!B6,"")</f>
        <v>Emma Featherstone</v>
      </c>
      <c r="D7" s="35">
        <f>IF(C7="","",VLOOKUP(C7,'Division 1'!B6:E104,4,FALSE))</f>
        <v>16</v>
      </c>
      <c r="F7" s="35">
        <v>4</v>
      </c>
      <c r="G7" s="35" t="str">
        <f>IF('Division 1'!E18&gt;0.5,'Division 1'!B18,"")</f>
        <v>John Haycock</v>
      </c>
      <c r="H7" s="35">
        <f>IF(G7="","",VLOOKUP(G7,'Division 1'!B6:I104,4,FALSE))</f>
        <v>49</v>
      </c>
    </row>
    <row r="8" spans="2:8" x14ac:dyDescent="0.25">
      <c r="B8" s="35">
        <v>5</v>
      </c>
      <c r="C8" s="35" t="str">
        <f>IF('Division 1'!E7&gt;0.5,'Division 1'!B7,"")</f>
        <v>Lisa Darby</v>
      </c>
      <c r="D8" s="35">
        <f>IF(C8="","",VLOOKUP(C8,'Division 1'!B7:E105,4,FALSE))</f>
        <v>8</v>
      </c>
      <c r="F8" s="35">
        <v>5</v>
      </c>
      <c r="G8" s="35" t="str">
        <f>IF('Division 1'!E19&gt;0.5,'Division 1'!B19,"")</f>
        <v>John Scurr</v>
      </c>
      <c r="H8" s="35">
        <f>IF(G8="","",VLOOKUP(G8,'Division 1'!B7:I105,4,FALSE))</f>
        <v>44</v>
      </c>
    </row>
    <row r="9" spans="2:8" x14ac:dyDescent="0.25">
      <c r="B9" s="35">
        <v>6</v>
      </c>
      <c r="C9" s="35" t="str">
        <f>IF('Division 1'!E8&gt;0.5,'Division 1'!B8,"")</f>
        <v>Rosie Warnett</v>
      </c>
      <c r="D9" s="35">
        <f>IF(C9="","",VLOOKUP(C9,'Division 1'!B8:E106,4,FALSE))</f>
        <v>7</v>
      </c>
      <c r="F9" s="35">
        <v>6</v>
      </c>
      <c r="G9" s="35" t="str">
        <f>IF('Division 1'!E20&gt;0.5,'Division 1'!B20,"")</f>
        <v>Stuart Park</v>
      </c>
      <c r="H9" s="35">
        <f>IF(G9="","",VLOOKUP(G9,'Division 1'!B8:I106,4,FALSE))</f>
        <v>37</v>
      </c>
    </row>
    <row r="10" spans="2:8" x14ac:dyDescent="0.25">
      <c r="B10" s="35">
        <v>7</v>
      </c>
      <c r="C10" s="35" t="str">
        <f>IF('Division 1'!E9&gt;0.5,'Division 1'!B9,"")</f>
        <v/>
      </c>
      <c r="D10" s="35" t="str">
        <f>IF(C10="","",VLOOKUP(C10,'Division 1'!B9:E107,4,FALSE))</f>
        <v/>
      </c>
      <c r="F10" s="35">
        <v>7</v>
      </c>
      <c r="G10" s="35" t="str">
        <f>IF('Division 1'!E21&gt;0.5,'Division 1'!B21,"")</f>
        <v>Raymond Carmichael</v>
      </c>
      <c r="H10" s="35">
        <f>IF(G10="","",VLOOKUP(G10,'Division 1'!B9:I107,4,FALSE))</f>
        <v>34</v>
      </c>
    </row>
    <row r="11" spans="2:8" x14ac:dyDescent="0.25">
      <c r="B11" s="35">
        <v>8</v>
      </c>
      <c r="C11" s="35" t="str">
        <f>IF('Division 1'!E10&gt;0.5,'Division 1'!B10,"")</f>
        <v/>
      </c>
      <c r="D11" s="35" t="str">
        <f>IF(C11="","",VLOOKUP(C11,'Division 1'!B10:E108,4,FALSE))</f>
        <v/>
      </c>
      <c r="F11" s="35">
        <v>8</v>
      </c>
      <c r="G11" s="35" t="str">
        <f>IF('Division 1'!E22&gt;0.5,'Division 1'!B22,"")</f>
        <v>Jonathan Wallace</v>
      </c>
      <c r="H11" s="35">
        <f>IF(G11="","",VLOOKUP(G11,'Division 1'!B10:I108,4,FALSE))</f>
        <v>27</v>
      </c>
    </row>
    <row r="12" spans="2:8" x14ac:dyDescent="0.25">
      <c r="B12" s="35">
        <v>9</v>
      </c>
      <c r="C12" s="35" t="str">
        <f>IF('Division 1'!E11&gt;0.5,'Division 1'!B11,"")</f>
        <v/>
      </c>
      <c r="D12" s="35" t="str">
        <f>IF(C12="","",VLOOKUP(C12,'Division 1'!B11:E109,4,FALSE))</f>
        <v/>
      </c>
      <c r="F12" s="35">
        <v>9</v>
      </c>
      <c r="G12" s="35" t="str">
        <f>IF('Division 1'!E23&gt;0.5,'Division 1'!B23,"")</f>
        <v>Pete King</v>
      </c>
      <c r="H12" s="35">
        <f>IF(G12="","",VLOOKUP(G12,'Division 1'!B11:I109,4,FALSE))</f>
        <v>24</v>
      </c>
    </row>
    <row r="13" spans="2:8" x14ac:dyDescent="0.25">
      <c r="B13" s="35">
        <v>10</v>
      </c>
      <c r="C13" s="35" t="str">
        <f>IF('Division 1'!E12&gt;0.5,'Division 1'!B12,"")</f>
        <v/>
      </c>
      <c r="D13" s="35" t="str">
        <f>IF(C13="","",VLOOKUP(C13,'Division 1'!B12:E110,4,FALSE))</f>
        <v/>
      </c>
      <c r="F13" s="35">
        <v>10</v>
      </c>
      <c r="G13" s="35" t="str">
        <f>IF('Division 1'!E24&gt;0.5,'Division 1'!B24,"")</f>
        <v>Colin Gandy</v>
      </c>
      <c r="H13" s="35">
        <f>IF(G13="","",VLOOKUP(G13,'Division 1'!B12:I110,4,FALSE))</f>
        <v>14</v>
      </c>
    </row>
    <row r="16" spans="2:8" x14ac:dyDescent="0.25">
      <c r="B16" s="50" t="s">
        <v>130</v>
      </c>
      <c r="C16" s="50"/>
      <c r="D16" s="50"/>
      <c r="F16" s="50" t="s">
        <v>132</v>
      </c>
      <c r="G16" s="50"/>
      <c r="H16" s="50"/>
    </row>
    <row r="17" spans="2:8" x14ac:dyDescent="0.25">
      <c r="B17" s="35">
        <v>1</v>
      </c>
      <c r="C17" s="35" t="str">
        <f>IF('Division 2'!E3&gt;0.5,'Division 2'!B3,"")</f>
        <v>Christine Hearmon</v>
      </c>
      <c r="D17" s="35">
        <f>IF(C17="","",VLOOKUP(C17,'Division 2'!B3:E99,4,FALSE))</f>
        <v>68</v>
      </c>
      <c r="F17" s="35">
        <v>1</v>
      </c>
      <c r="G17" s="35" t="str">
        <f>IF('Division 2'!E45&gt;0.5,'Division 2'!B45,"")</f>
        <v>Andrew Malcolm</v>
      </c>
      <c r="H17" s="35">
        <f>IF(G17="","",VLOOKUP(G17,'Division 2'!B3:I99,4,FALSE))</f>
        <v>68</v>
      </c>
    </row>
    <row r="18" spans="2:8" x14ac:dyDescent="0.25">
      <c r="B18" s="35">
        <v>2</v>
      </c>
      <c r="C18" s="35" t="str">
        <f>IF('Division 2'!E4&gt;0.5,'Division 2'!B4,"")</f>
        <v>Emily Robertshaw</v>
      </c>
      <c r="D18" s="35">
        <f>IF(C18="","",VLOOKUP(C18,'Division 2'!B4:E100,4,FALSE))</f>
        <v>27</v>
      </c>
      <c r="F18" s="35">
        <v>2</v>
      </c>
      <c r="G18" s="35" t="str">
        <f>IF('Division 2'!E46&gt;0.5,'Division 2'!B46,"")</f>
        <v>Mark Chapman</v>
      </c>
      <c r="H18" s="35">
        <f>IF(G18="","",VLOOKUP(G18,'Division 2'!B4:I100,4,FALSE))</f>
        <v>67</v>
      </c>
    </row>
    <row r="19" spans="2:8" x14ac:dyDescent="0.25">
      <c r="B19" s="35">
        <v>3</v>
      </c>
      <c r="C19" s="35" t="str">
        <f>IF('Division 2'!E5&gt;0.5,'Division 2'!B5,"")</f>
        <v>Karen Hoskins</v>
      </c>
      <c r="D19" s="35">
        <f>IF(C19="","",VLOOKUP(C19,'Division 2'!B5:E101,4,FALSE))</f>
        <v>25</v>
      </c>
      <c r="F19" s="35">
        <v>3</v>
      </c>
      <c r="G19" s="35" t="str">
        <f>IF('Division 2'!E47&gt;0.5,'Division 2'!B47,"")</f>
        <v>Phil Houghton</v>
      </c>
      <c r="H19" s="35">
        <f>IF(G19="","",VLOOKUP(G19,'Division 2'!B5:I101,4,FALSE))</f>
        <v>49</v>
      </c>
    </row>
    <row r="20" spans="2:8" x14ac:dyDescent="0.25">
      <c r="B20" s="35">
        <v>4</v>
      </c>
      <c r="C20" s="35" t="str">
        <f>IF('Division 2'!E6&gt;0.5,'Division 2'!B6,"")</f>
        <v>Georgina Letts</v>
      </c>
      <c r="D20" s="35">
        <f>IF(C20="","",VLOOKUP(C20,'Division 2'!B6:E102,4,FALSE))</f>
        <v>24</v>
      </c>
      <c r="F20" s="35">
        <v>4</v>
      </c>
      <c r="G20" s="35" t="str">
        <f>IF('Division 2'!E48&gt;0.5,'Division 2'!B48,"")</f>
        <v>Callum Darby</v>
      </c>
      <c r="H20" s="35">
        <f>IF(G20="","",VLOOKUP(G20,'Division 2'!B6:I102,4,FALSE))</f>
        <v>32</v>
      </c>
    </row>
    <row r="21" spans="2:8" x14ac:dyDescent="0.25">
      <c r="B21" s="35">
        <v>5</v>
      </c>
      <c r="C21" s="35" t="str">
        <f>IF('Division 2'!E7&gt;0.5,'Division 2'!B7,"")</f>
        <v>Elizabeth Bayles</v>
      </c>
      <c r="D21" s="35">
        <f>IF(C21="","",VLOOKUP(C21,'Division 2'!B7:E103,4,FALSE))</f>
        <v>18</v>
      </c>
      <c r="F21" s="35">
        <v>5</v>
      </c>
      <c r="G21" s="35" t="str">
        <f>IF('Division 2'!E49&gt;0.5,'Division 2'!B49,"")</f>
        <v>Graham Darby</v>
      </c>
      <c r="H21" s="35">
        <f>IF(G21="","",VLOOKUP(G21,'Division 2'!B7:I103,4,FALSE))</f>
        <v>30</v>
      </c>
    </row>
    <row r="22" spans="2:8" x14ac:dyDescent="0.25">
      <c r="B22" s="35">
        <v>6</v>
      </c>
      <c r="C22" s="35" t="str">
        <f>IF('Division 2'!E8&gt;0.5,'Division 2'!B8,"")</f>
        <v>Nicky Blackett</v>
      </c>
      <c r="D22" s="35">
        <f>IF(C22="","",VLOOKUP(C22,'Division 2'!B8:E104,4,FALSE))</f>
        <v>16</v>
      </c>
      <c r="F22" s="35">
        <v>6</v>
      </c>
      <c r="G22" s="35" t="str">
        <f>IF('Division 2'!E50&gt;0.5,'Division 2'!B50,"")</f>
        <v>Andrew Corfield</v>
      </c>
      <c r="H22" s="35">
        <f>IF(G22="","",VLOOKUP(G22,'Division 2'!B8:I104,4,FALSE))</f>
        <v>7</v>
      </c>
    </row>
    <row r="23" spans="2:8" x14ac:dyDescent="0.25">
      <c r="B23" s="35">
        <v>7</v>
      </c>
      <c r="C23" s="35" t="str">
        <f>IF('Division 2'!E9&gt;0.5,'Division 2'!B9,"")</f>
        <v>Alda Hummelinck</v>
      </c>
      <c r="D23" s="35">
        <f>IF(C23="","",VLOOKUP(C23,'Division 2'!B9:E105,4,FALSE))</f>
        <v>13</v>
      </c>
      <c r="F23" s="35">
        <v>7</v>
      </c>
      <c r="G23" s="35" t="str">
        <f>IF('Division 2'!E51&gt;0.5,'Division 2'!B51,"")</f>
        <v/>
      </c>
      <c r="H23" s="35" t="str">
        <f>IF(G23="","",VLOOKUP(G23,'Division 2'!B9:I105,4,FALSE))</f>
        <v/>
      </c>
    </row>
    <row r="24" spans="2:8" x14ac:dyDescent="0.25">
      <c r="B24" s="35">
        <v>8</v>
      </c>
      <c r="C24" s="35" t="str">
        <f>IF('Division 2'!E10&gt;0.5,'Division 2'!B10,"")</f>
        <v>Alison Horton</v>
      </c>
      <c r="D24" s="35">
        <f>IF(C24="","",VLOOKUP(C24,'Division 2'!B10:E106,4,FALSE))</f>
        <v>8</v>
      </c>
      <c r="F24" s="35">
        <v>8</v>
      </c>
      <c r="G24" s="35" t="str">
        <f>IF('Division 2'!E52&gt;0.5,'Division 2'!B52,"")</f>
        <v/>
      </c>
      <c r="H24" s="35" t="str">
        <f>IF(G24="","",VLOOKUP(G24,'Division 2'!B10:I106,4,FALSE))</f>
        <v/>
      </c>
    </row>
    <row r="25" spans="2:8" x14ac:dyDescent="0.25">
      <c r="B25" s="35">
        <v>9</v>
      </c>
      <c r="C25" s="35" t="str">
        <f>IF('Division 2'!E11&gt;0.5,'Division 2'!B11,"")</f>
        <v>Faye Uphill</v>
      </c>
      <c r="D25" s="35">
        <f>IF(C25="","",VLOOKUP(C25,'Division 2'!B11:E107,4,FALSE))</f>
        <v>6</v>
      </c>
      <c r="F25" s="35">
        <v>9</v>
      </c>
      <c r="G25" s="35" t="str">
        <f>IF('Division 2'!E53&gt;0.5,'Division 2'!B53,"")</f>
        <v/>
      </c>
      <c r="H25" s="35" t="str">
        <f>IF(G25="","",VLOOKUP(G25,'Division 2'!B11:I107,4,FALSE))</f>
        <v/>
      </c>
    </row>
    <row r="26" spans="2:8" x14ac:dyDescent="0.25">
      <c r="B26" s="35">
        <v>10</v>
      </c>
      <c r="C26" s="35" t="str">
        <f>IF('Division 2'!E12&gt;0.5,'Division 2'!B12,"")</f>
        <v>Bethany Raine</v>
      </c>
      <c r="D26" s="35">
        <f>IF(C26="","",VLOOKUP(C26,'Division 2'!B12:E108,4,FALSE))</f>
        <v>4</v>
      </c>
      <c r="F26" s="35">
        <v>10</v>
      </c>
      <c r="G26" s="35" t="str">
        <f>IF('Division 2'!E54&gt;0.5,'Division 2'!B54,"")</f>
        <v/>
      </c>
      <c r="H26" s="35" t="str">
        <f>IF(G26="","",VLOOKUP(G26,'Division 2'!B12:I108,4,FALSE))</f>
        <v/>
      </c>
    </row>
  </sheetData>
  <mergeCells count="4">
    <mergeCell ref="B3:D3"/>
    <mergeCell ref="B16:D16"/>
    <mergeCell ref="F3:H3"/>
    <mergeCell ref="F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9"/>
  <sheetViews>
    <sheetView topLeftCell="A20" workbookViewId="0">
      <selection activeCell="M35" sqref="M35"/>
    </sheetView>
  </sheetViews>
  <sheetFormatPr defaultRowHeight="15" x14ac:dyDescent="0.25"/>
  <cols>
    <col min="3" max="3" width="11.7109375" customWidth="1"/>
    <col min="4" max="4" width="11" customWidth="1"/>
    <col min="5" max="5" width="24.85546875" customWidth="1"/>
    <col min="8" max="8" width="11.7109375" customWidth="1"/>
    <col min="10" max="10" width="25.5703125" customWidth="1"/>
  </cols>
  <sheetData>
    <row r="2" spans="3:11" ht="30" x14ac:dyDescent="0.25">
      <c r="C2" s="27" t="s">
        <v>143</v>
      </c>
      <c r="D2" s="27" t="s">
        <v>12</v>
      </c>
      <c r="E2" s="27" t="s">
        <v>30</v>
      </c>
      <c r="F2" s="27" t="s">
        <v>119</v>
      </c>
      <c r="H2" s="27" t="s">
        <v>144</v>
      </c>
      <c r="I2" s="27" t="s">
        <v>12</v>
      </c>
      <c r="J2" s="27" t="s">
        <v>30</v>
      </c>
      <c r="K2" s="27" t="s">
        <v>119</v>
      </c>
    </row>
    <row r="3" spans="3:11" x14ac:dyDescent="0.25">
      <c r="C3" s="35">
        <v>1</v>
      </c>
      <c r="D3" s="36">
        <f ca="1">SMALL(INDIRECT("'"&amp;$C$2&amp;"'!"&amp;"$E$4:$E$50"),C3)</f>
        <v>1.0937499999999999E-3</v>
      </c>
      <c r="E3" s="35" t="str">
        <f ca="1">VLOOKUP(D3,INDIRECT("'"&amp;$C$2&amp;"'!"&amp;"$e$4:$w$50"),19,FALSE)</f>
        <v>Mark Raine</v>
      </c>
      <c r="F3" s="35">
        <f ca="1">VLOOKUP(D3,INDIRECT("'"&amp;$C$2&amp;"'!"&amp;"$E$4:$W$50"),15,FALSE)</f>
        <v>1</v>
      </c>
      <c r="H3" s="35">
        <v>1</v>
      </c>
      <c r="I3" s="36">
        <f ca="1">SMALL(INDIRECT("'"&amp;$H$2&amp;"'!"&amp;"$E$4:$E$50"),H3)</f>
        <v>3.0949074074074077E-2</v>
      </c>
      <c r="J3" s="35" t="str">
        <f ca="1">VLOOKUP(I3,INDIRECT("'"&amp;$H$2&amp;"'!"&amp;"$e$4:$w$50"),19,FALSE)</f>
        <v>David Walker</v>
      </c>
      <c r="K3" s="35">
        <f ca="1">VLOOKUP(I3,INDIRECT("'"&amp;$H$2&amp;"'!"&amp;"$E$4:$W$50"),15,FALSE)</f>
        <v>1</v>
      </c>
    </row>
    <row r="4" spans="3:11" x14ac:dyDescent="0.25">
      <c r="C4" s="35">
        <v>2</v>
      </c>
      <c r="D4" s="36">
        <f t="shared" ref="D4:D7" ca="1" si="0">SMALL(INDIRECT("'"&amp;$C$2&amp;"'!"&amp;"$E$4:$E$50"),C4)</f>
        <v>1.1076388888888891E-3</v>
      </c>
      <c r="E4" s="35" t="str">
        <f t="shared" ref="E4:E7" ca="1" si="1">VLOOKUP(D4,INDIRECT("'"&amp;$C$2&amp;"'!"&amp;"$e$4:$w$50"),19,FALSE)</f>
        <v>Mil Walton</v>
      </c>
      <c r="F4" s="35">
        <f t="shared" ref="F4:F7" ca="1" si="2">VLOOKUP(D4,INDIRECT("'"&amp;$C$2&amp;"'!"&amp;"$E$4:$W$50"),15,FALSE)</f>
        <v>1</v>
      </c>
      <c r="H4" s="35">
        <v>2</v>
      </c>
      <c r="I4" s="36">
        <f t="shared" ref="I4:I7" ca="1" si="3">SMALL(INDIRECT("'"&amp;$H$2&amp;"'!"&amp;"$E$4:$E$50"),H4)</f>
        <v>3.1909722222222221E-2</v>
      </c>
      <c r="J4" s="35" t="str">
        <f t="shared" ref="J4:J7" ca="1" si="4">VLOOKUP(I4,INDIRECT("'"&amp;$H$2&amp;"'!"&amp;"$e$4:$w$50"),19,FALSE)</f>
        <v>Mil Walton</v>
      </c>
      <c r="K4" s="35">
        <f t="shared" ref="K4:K7" ca="1" si="5">VLOOKUP(I4,INDIRECT("'"&amp;$H$2&amp;"'!"&amp;"$E$4:$W$50"),15,FALSE)</f>
        <v>1</v>
      </c>
    </row>
    <row r="5" spans="3:11" x14ac:dyDescent="0.25">
      <c r="C5" s="35">
        <v>3</v>
      </c>
      <c r="D5" s="36">
        <f t="shared" ca="1" si="0"/>
        <v>1.1574074074074073E-3</v>
      </c>
      <c r="E5" s="35" t="str">
        <f t="shared" ca="1" si="1"/>
        <v>Blaine Huntington</v>
      </c>
      <c r="F5" s="35">
        <f t="shared" ca="1" si="2"/>
        <v>1</v>
      </c>
      <c r="H5" s="35">
        <v>3</v>
      </c>
      <c r="I5" s="36">
        <f t="shared" ca="1" si="3"/>
        <v>3.2546296296296295E-2</v>
      </c>
      <c r="J5" s="35" t="str">
        <f t="shared" ca="1" si="4"/>
        <v>Mark Raine</v>
      </c>
      <c r="K5" s="35">
        <f t="shared" ca="1" si="5"/>
        <v>1</v>
      </c>
    </row>
    <row r="6" spans="3:11" x14ac:dyDescent="0.25">
      <c r="C6" s="35">
        <v>4</v>
      </c>
      <c r="D6" s="36">
        <f t="shared" ca="1" si="0"/>
        <v>1.1678240740740739E-3</v>
      </c>
      <c r="E6" s="35" t="str">
        <f t="shared" ca="1" si="1"/>
        <v>Mark Raine</v>
      </c>
      <c r="F6" s="35">
        <f t="shared" ca="1" si="2"/>
        <v>1</v>
      </c>
      <c r="H6" s="35">
        <v>4</v>
      </c>
      <c r="I6" s="36">
        <f t="shared" ca="1" si="3"/>
        <v>3.3541666666666664E-2</v>
      </c>
      <c r="J6" s="35" t="str">
        <f t="shared" ca="1" si="4"/>
        <v>Colin Gandy</v>
      </c>
      <c r="K6" s="35">
        <f t="shared" ca="1" si="5"/>
        <v>1</v>
      </c>
    </row>
    <row r="7" spans="3:11" x14ac:dyDescent="0.25">
      <c r="C7" s="35">
        <v>5</v>
      </c>
      <c r="D7" s="36">
        <f t="shared" ca="1" si="0"/>
        <v>1.2268518518518518E-3</v>
      </c>
      <c r="E7" s="35" t="str">
        <f t="shared" ca="1" si="1"/>
        <v>Colin Gandy</v>
      </c>
      <c r="F7" s="35">
        <f t="shared" ca="1" si="2"/>
        <v>1</v>
      </c>
      <c r="H7" s="35">
        <v>5</v>
      </c>
      <c r="I7" s="36">
        <f t="shared" ca="1" si="3"/>
        <v>3.3842592592592598E-2</v>
      </c>
      <c r="J7" s="35" t="str">
        <f t="shared" ca="1" si="4"/>
        <v>David Walker</v>
      </c>
      <c r="K7" s="35">
        <f t="shared" ca="1" si="5"/>
        <v>1</v>
      </c>
    </row>
    <row r="10" spans="3:11" ht="30" x14ac:dyDescent="0.25">
      <c r="C10" s="27" t="s">
        <v>146</v>
      </c>
      <c r="D10" s="27" t="s">
        <v>12</v>
      </c>
      <c r="E10" s="27" t="s">
        <v>30</v>
      </c>
      <c r="F10" s="27" t="s">
        <v>119</v>
      </c>
      <c r="H10" s="27" t="s">
        <v>152</v>
      </c>
      <c r="I10" s="27" t="s">
        <v>12</v>
      </c>
      <c r="J10" s="27" t="s">
        <v>30</v>
      </c>
      <c r="K10" s="27" t="s">
        <v>119</v>
      </c>
    </row>
    <row r="11" spans="3:11" x14ac:dyDescent="0.25">
      <c r="C11" s="35">
        <v>1</v>
      </c>
      <c r="D11" s="36">
        <f ca="1">SMALL(INDIRECT("'"&amp;$C$10&amp;"'!"&amp;"$E$4:$E$50"),C11)</f>
        <v>4.2604166666666665E-2</v>
      </c>
      <c r="E11" s="35" t="str">
        <f ca="1">VLOOKUP(D11,INDIRECT("'"&amp;$C$10&amp;"'!"&amp;"$e$4:$w$50"),19,FALSE)</f>
        <v>David Walker</v>
      </c>
      <c r="F11" s="35">
        <f ca="1">VLOOKUP(D11,INDIRECT("'"&amp;$C$10&amp;"'!"&amp;"$E$4:$W$50"),15,FALSE)</f>
        <v>1</v>
      </c>
      <c r="H11" s="35">
        <v>1</v>
      </c>
      <c r="I11" s="36">
        <f ca="1">SMALL(INDIRECT("'"&amp;$H$10&amp;"'!"&amp;"$E$4:$E$50"),H11)</f>
        <v>2.1527777777777778E-3</v>
      </c>
      <c r="J11" s="35" t="str">
        <f ca="1">VLOOKUP(I11,INDIRECT("'"&amp;$H$10&amp;"'!"&amp;"$e$4:$w$50"),19,FALSE)</f>
        <v>David Walker</v>
      </c>
      <c r="K11" s="35">
        <f ca="1">VLOOKUP(I11,INDIRECT("'"&amp;$H$10&amp;"'!"&amp;"$E$4:$W$50"),15,FALSE)</f>
        <v>1</v>
      </c>
    </row>
    <row r="12" spans="3:11" x14ac:dyDescent="0.25">
      <c r="C12" s="35">
        <v>2</v>
      </c>
      <c r="D12" s="36">
        <f t="shared" ref="D12:D15" ca="1" si="6">SMALL(INDIRECT("'"&amp;$C$10&amp;"'!"&amp;"$E$4:$E$50"),C12)</f>
        <v>4.280092592592593E-2</v>
      </c>
      <c r="E12" s="35" t="str">
        <f t="shared" ref="E12:E15" ca="1" si="7">VLOOKUP(D12,INDIRECT("'"&amp;$C$10&amp;"'!"&amp;"$e$4:$w$50"),19,FALSE)</f>
        <v>Mil Walton</v>
      </c>
      <c r="F12" s="35">
        <f t="shared" ref="F12:F15" ca="1" si="8">VLOOKUP(D12,INDIRECT("'"&amp;$C$10&amp;"'!"&amp;"$E$4:$W$50"),15,FALSE)</f>
        <v>1</v>
      </c>
      <c r="H12" s="35">
        <v>2</v>
      </c>
      <c r="I12" s="36">
        <f t="shared" ref="I12:I15" ca="1" si="9">SMALL(INDIRECT("'"&amp;$H$10&amp;"'!"&amp;"$E$4:$E$50"),H12)</f>
        <v>2.1874999999999998E-3</v>
      </c>
      <c r="J12" s="35" t="str">
        <f t="shared" ref="J12:J15" ca="1" si="10">VLOOKUP(I12,INDIRECT("'"&amp;$H$10&amp;"'!"&amp;"$e$4:$w$50"),19,FALSE)</f>
        <v>Mil Walton</v>
      </c>
      <c r="K12" s="35">
        <f t="shared" ref="K12:K15" ca="1" si="11">VLOOKUP(I12,INDIRECT("'"&amp;$H$10&amp;"'!"&amp;"$E$4:$W$50"),15,FALSE)</f>
        <v>1</v>
      </c>
    </row>
    <row r="13" spans="3:11" x14ac:dyDescent="0.25">
      <c r="C13" s="35">
        <v>3</v>
      </c>
      <c r="D13" s="36">
        <f t="shared" ca="1" si="6"/>
        <v>4.4907407407407403E-2</v>
      </c>
      <c r="E13" s="35" t="str">
        <f t="shared" ca="1" si="7"/>
        <v>John Haycock</v>
      </c>
      <c r="F13" s="35">
        <f t="shared" ca="1" si="8"/>
        <v>1</v>
      </c>
      <c r="H13" s="35">
        <v>3</v>
      </c>
      <c r="I13" s="36">
        <f t="shared" ca="1" si="9"/>
        <v>2.2222222222222222E-3</v>
      </c>
      <c r="J13" s="35" t="str">
        <f t="shared" ca="1" si="10"/>
        <v>Mark Raine</v>
      </c>
      <c r="K13" s="35">
        <f t="shared" ca="1" si="11"/>
        <v>1</v>
      </c>
    </row>
    <row r="14" spans="3:11" x14ac:dyDescent="0.25">
      <c r="C14" s="35">
        <v>4</v>
      </c>
      <c r="D14" s="36">
        <f t="shared" ca="1" si="6"/>
        <v>4.5173611111111116E-2</v>
      </c>
      <c r="E14" s="35" t="str">
        <f t="shared" ca="1" si="7"/>
        <v>John Scurr</v>
      </c>
      <c r="F14" s="35">
        <f t="shared" ca="1" si="8"/>
        <v>1</v>
      </c>
      <c r="H14" s="35">
        <v>4</v>
      </c>
      <c r="I14" s="36">
        <f t="shared" ca="1" si="9"/>
        <v>2.5462962962962961E-3</v>
      </c>
      <c r="J14" s="35" t="str">
        <f t="shared" ca="1" si="10"/>
        <v>Abbie Walker</v>
      </c>
      <c r="K14" s="35">
        <f t="shared" ca="1" si="11"/>
        <v>1</v>
      </c>
    </row>
    <row r="15" spans="3:11" x14ac:dyDescent="0.25">
      <c r="C15" s="35">
        <v>5</v>
      </c>
      <c r="D15" s="36">
        <f t="shared" ca="1" si="6"/>
        <v>4.7847222222222228E-2</v>
      </c>
      <c r="E15" s="35" t="str">
        <f t="shared" ca="1" si="7"/>
        <v>Jane Spink</v>
      </c>
      <c r="F15" s="35">
        <f t="shared" ca="1" si="8"/>
        <v>1</v>
      </c>
      <c r="H15" s="35">
        <v>5</v>
      </c>
      <c r="I15" s="36">
        <f t="shared" ca="1" si="9"/>
        <v>2.5578703703703705E-3</v>
      </c>
      <c r="J15" s="35" t="str">
        <f t="shared" ca="1" si="10"/>
        <v>Callum Darby</v>
      </c>
      <c r="K15" s="35">
        <f t="shared" ca="1" si="11"/>
        <v>2</v>
      </c>
    </row>
    <row r="18" spans="3:11" ht="45" x14ac:dyDescent="0.25">
      <c r="C18" s="27" t="s">
        <v>153</v>
      </c>
      <c r="D18" s="27" t="s">
        <v>12</v>
      </c>
      <c r="E18" s="27" t="s">
        <v>30</v>
      </c>
      <c r="F18" s="27" t="s">
        <v>119</v>
      </c>
      <c r="H18" s="27" t="s">
        <v>154</v>
      </c>
      <c r="I18" s="27" t="s">
        <v>12</v>
      </c>
      <c r="J18" s="27" t="s">
        <v>30</v>
      </c>
      <c r="K18" s="27" t="s">
        <v>119</v>
      </c>
    </row>
    <row r="19" spans="3:11" x14ac:dyDescent="0.25">
      <c r="C19" s="35">
        <v>1</v>
      </c>
      <c r="D19" s="36">
        <f ca="1">SMALL(INDIRECT("'"&amp;$C$18&amp;"'!"&amp;"$E$4:$E$50"),C19)</f>
        <v>1.7199074074074071E-2</v>
      </c>
      <c r="E19" s="35" t="str">
        <f ca="1">VLOOKUP(D19,INDIRECT("'"&amp;$C$18&amp;"'!"&amp;"$e$4:$w$50"),19,FALSE)</f>
        <v>David Walker</v>
      </c>
      <c r="F19" s="35">
        <f ca="1">VLOOKUP(D19,INDIRECT("'"&amp;$C$18&amp;"'!"&amp;"$E$4:$W$50"),15,FALSE)</f>
        <v>1</v>
      </c>
      <c r="H19" s="35">
        <v>1</v>
      </c>
      <c r="I19" s="36">
        <f ca="1">SMALL(INDIRECT("'"&amp;$H$18&amp;"'!"&amp;"$E$4:$E$50"),H19)</f>
        <v>5.4363425925925933E-2</v>
      </c>
      <c r="J19" s="35" t="str">
        <f ca="1">VLOOKUP(I19,INDIRECT("'"&amp;$H$18&amp;"'!"&amp;"$e$4:$w$50"),19,FALSE)</f>
        <v>Mil Walton</v>
      </c>
      <c r="K19" s="35">
        <f ca="1">VLOOKUP(I19,INDIRECT("'"&amp;$H$18&amp;"'!"&amp;"$E$4:$W$50"),15,FALSE)</f>
        <v>1</v>
      </c>
    </row>
    <row r="20" spans="3:11" x14ac:dyDescent="0.25">
      <c r="C20" s="35">
        <v>2</v>
      </c>
      <c r="D20" s="36">
        <f t="shared" ref="D20:D23" ca="1" si="12">SMALL(INDIRECT("'"&amp;$C$18&amp;"'!"&amp;"$E$4:$E$50"),C20)</f>
        <v>1.758101851851852E-2</v>
      </c>
      <c r="E20" s="35" t="str">
        <f t="shared" ref="E20:E23" ca="1" si="13">VLOOKUP(D20,INDIRECT("'"&amp;$C$18&amp;"'!"&amp;"$e$4:$w$50"),19,FALSE)</f>
        <v>Mil Walton</v>
      </c>
      <c r="F20" s="35">
        <f t="shared" ref="F20:F23" ca="1" si="14">VLOOKUP(D20,INDIRECT("'"&amp;$C$18&amp;"'!"&amp;"$E$4:$W$50"),15,FALSE)</f>
        <v>1</v>
      </c>
      <c r="H20" s="35">
        <v>2</v>
      </c>
      <c r="I20" s="36">
        <f t="shared" ref="I20:I23" ca="1" si="15">SMALL(INDIRECT("'"&amp;$H$18&amp;"'!"&amp;"$E$4:$E$50"),H20)</f>
        <v>5.4444444444444441E-2</v>
      </c>
      <c r="J20" s="35" t="str">
        <f t="shared" ref="J20:J23" ca="1" si="16">VLOOKUP(I20,INDIRECT("'"&amp;$H$18&amp;"'!"&amp;"$e$4:$w$50"),19,FALSE)</f>
        <v>David Walker</v>
      </c>
      <c r="K20" s="35">
        <f t="shared" ref="K20:K23" ca="1" si="17">VLOOKUP(I20,INDIRECT("'"&amp;$H$18&amp;"'!"&amp;"$E$4:$W$50"),15,FALSE)</f>
        <v>1</v>
      </c>
    </row>
    <row r="21" spans="3:11" x14ac:dyDescent="0.25">
      <c r="C21" s="35">
        <v>3</v>
      </c>
      <c r="D21" s="36">
        <f t="shared" ca="1" si="12"/>
        <v>1.8067129629629631E-2</v>
      </c>
      <c r="E21" s="35" t="str">
        <f t="shared" ca="1" si="13"/>
        <v>Mark Raine</v>
      </c>
      <c r="F21" s="35">
        <f t="shared" ca="1" si="14"/>
        <v>1</v>
      </c>
      <c r="H21" s="35">
        <v>3</v>
      </c>
      <c r="I21" s="36">
        <f t="shared" ca="1" si="15"/>
        <v>6.3784722222222215E-2</v>
      </c>
      <c r="J21" s="35" t="str">
        <f t="shared" ca="1" si="16"/>
        <v>John Scurr</v>
      </c>
      <c r="K21" s="35">
        <f t="shared" ca="1" si="17"/>
        <v>1</v>
      </c>
    </row>
    <row r="22" spans="3:11" x14ac:dyDescent="0.25">
      <c r="C22" s="35">
        <v>4</v>
      </c>
      <c r="D22" s="36">
        <f t="shared" ca="1" si="12"/>
        <v>1.9166666666666669E-2</v>
      </c>
      <c r="E22" s="35" t="str">
        <f t="shared" ca="1" si="13"/>
        <v>John Haycock</v>
      </c>
      <c r="F22" s="35">
        <f t="shared" ca="1" si="14"/>
        <v>1</v>
      </c>
      <c r="H22" s="35">
        <v>4</v>
      </c>
      <c r="I22" s="36">
        <f t="shared" ca="1" si="15"/>
        <v>6.3981481481481486E-2</v>
      </c>
      <c r="J22" s="35" t="str">
        <f t="shared" ca="1" si="16"/>
        <v>John Haycock</v>
      </c>
      <c r="K22" s="35">
        <f t="shared" ca="1" si="17"/>
        <v>1</v>
      </c>
    </row>
    <row r="23" spans="3:11" x14ac:dyDescent="0.25">
      <c r="C23" s="35">
        <v>5</v>
      </c>
      <c r="D23" s="36">
        <f t="shared" ca="1" si="12"/>
        <v>1.9409722222222221E-2</v>
      </c>
      <c r="E23" s="35" t="str">
        <f t="shared" ca="1" si="13"/>
        <v>Raymond Carmichael</v>
      </c>
      <c r="F23" s="35">
        <f t="shared" ca="1" si="14"/>
        <v>1</v>
      </c>
      <c r="H23" s="35">
        <v>5</v>
      </c>
      <c r="I23" s="36">
        <f t="shared" ca="1" si="15"/>
        <v>6.5300925925925915E-2</v>
      </c>
      <c r="J23" s="35" t="str">
        <f t="shared" ca="1" si="16"/>
        <v>Stuart Park</v>
      </c>
      <c r="K23" s="35">
        <f t="shared" ca="1" si="17"/>
        <v>1</v>
      </c>
    </row>
    <row r="26" spans="3:11" ht="30" x14ac:dyDescent="0.25">
      <c r="C26" s="27" t="s">
        <v>157</v>
      </c>
      <c r="D26" s="27" t="s">
        <v>12</v>
      </c>
      <c r="E26" s="27" t="s">
        <v>30</v>
      </c>
      <c r="F26" s="27" t="s">
        <v>119</v>
      </c>
      <c r="H26" s="27" t="s">
        <v>158</v>
      </c>
      <c r="I26" s="27" t="s">
        <v>12</v>
      </c>
      <c r="J26" s="27" t="s">
        <v>30</v>
      </c>
      <c r="K26" s="27" t="s">
        <v>119</v>
      </c>
    </row>
    <row r="27" spans="3:11" x14ac:dyDescent="0.25">
      <c r="C27" s="35">
        <v>1</v>
      </c>
      <c r="D27" s="36">
        <f ca="1">SMALL(INDIRECT("'"&amp;$C$26&amp;"'!"&amp;"$E$4:$E$50"),C27)</f>
        <v>8.1828703703703699E-3</v>
      </c>
      <c r="E27" s="35" t="str">
        <f ca="1">VLOOKUP(D27,INDIRECT("'"&amp;$C$26&amp;"'!"&amp;"$e$4:$w$50"),19,FALSE)</f>
        <v>Mark Raine</v>
      </c>
      <c r="F27" s="35">
        <f ca="1">VLOOKUP(D27,INDIRECT("'"&amp;$C$26&amp;"'!"&amp;"$E$4:$W$50"),15,FALSE)</f>
        <v>1</v>
      </c>
      <c r="H27" s="35">
        <v>1</v>
      </c>
      <c r="I27" s="36">
        <f ca="1">SMALL(INDIRECT("'"&amp;$H$26&amp;"'!"&amp;"$E$4:$E$50"),H27)</f>
        <v>5.2164351851851858E-2</v>
      </c>
      <c r="J27" s="35" t="str">
        <f ca="1">VLOOKUP(I27,INDIRECT("'"&amp;$H$26&amp;"'!"&amp;"$e$4:$w$50"),19,FALSE)</f>
        <v>Mil Walton</v>
      </c>
      <c r="K27" s="35">
        <f ca="1">VLOOKUP(I27,INDIRECT("'"&amp;$H$26&amp;"'!"&amp;"$E$4:$W$50"),15,FALSE)</f>
        <v>1</v>
      </c>
    </row>
    <row r="28" spans="3:11" x14ac:dyDescent="0.25">
      <c r="C28" s="35">
        <v>2</v>
      </c>
      <c r="D28" s="36">
        <f t="shared" ref="D28:D31" ca="1" si="18">SMALL(INDIRECT("'"&amp;$C$26&amp;"'!"&amp;"$E$4:$E$50"),C28)</f>
        <v>8.3912037037037045E-3</v>
      </c>
      <c r="E28" s="35" t="str">
        <f t="shared" ref="E28:E31" ca="1" si="19">VLOOKUP(D28,INDIRECT("'"&amp;$C$26&amp;"'!"&amp;"$e$4:$w$50"),19,FALSE)</f>
        <v>Mil Walton</v>
      </c>
      <c r="F28" s="35">
        <f t="shared" ref="F28:F31" ca="1" si="20">VLOOKUP(D28,INDIRECT("'"&amp;$C$26&amp;"'!"&amp;"$E$4:$W$50"),15,FALSE)</f>
        <v>1</v>
      </c>
      <c r="H28" s="35">
        <v>2</v>
      </c>
      <c r="I28" s="36">
        <f t="shared" ref="I28:I31" ca="1" si="21">SMALL(INDIRECT("'"&amp;$H$26&amp;"'!"&amp;"$E$4:$E$50"),H28)</f>
        <v>5.28587962962963E-2</v>
      </c>
      <c r="J28" s="35" t="str">
        <f t="shared" ref="J28:J31" ca="1" si="22">VLOOKUP(I28,INDIRECT("'"&amp;$H$26&amp;"'!"&amp;"$e$4:$w$50"),19,FALSE)</f>
        <v>David Walker</v>
      </c>
      <c r="K28" s="35">
        <f t="shared" ref="K28:K31" ca="1" si="23">VLOOKUP(I28,INDIRECT("'"&amp;$H$26&amp;"'!"&amp;"$E$4:$W$50"),15,FALSE)</f>
        <v>1</v>
      </c>
    </row>
    <row r="29" spans="3:11" x14ac:dyDescent="0.25">
      <c r="C29" s="35">
        <v>3</v>
      </c>
      <c r="D29" s="36">
        <f t="shared" ca="1" si="18"/>
        <v>8.5069444444444437E-3</v>
      </c>
      <c r="E29" s="35" t="str">
        <f t="shared" ca="1" si="19"/>
        <v>David Walker</v>
      </c>
      <c r="F29" s="35">
        <f t="shared" ca="1" si="20"/>
        <v>1</v>
      </c>
      <c r="H29" s="35">
        <v>3</v>
      </c>
      <c r="I29" s="36">
        <f t="shared" ca="1" si="21"/>
        <v>5.2951388888888888E-2</v>
      </c>
      <c r="J29" s="35" t="str">
        <f t="shared" ca="1" si="22"/>
        <v>Mark Raine</v>
      </c>
      <c r="K29" s="35">
        <f t="shared" ca="1" si="23"/>
        <v>1</v>
      </c>
    </row>
    <row r="30" spans="3:11" x14ac:dyDescent="0.25">
      <c r="C30" s="35">
        <v>4</v>
      </c>
      <c r="D30" s="36">
        <f t="shared" ca="1" si="18"/>
        <v>9.0277777777777787E-3</v>
      </c>
      <c r="E30" s="35" t="str">
        <f t="shared" ca="1" si="19"/>
        <v>John Haycock</v>
      </c>
      <c r="F30" s="35">
        <f t="shared" ca="1" si="20"/>
        <v>1</v>
      </c>
      <c r="H30" s="35">
        <v>4</v>
      </c>
      <c r="I30" s="36">
        <f t="shared" ca="1" si="21"/>
        <v>6.2766203703703713E-2</v>
      </c>
      <c r="J30" s="35" t="str">
        <f t="shared" ca="1" si="22"/>
        <v>John Haycock</v>
      </c>
      <c r="K30" s="35">
        <f t="shared" ca="1" si="23"/>
        <v>1</v>
      </c>
    </row>
    <row r="31" spans="3:11" x14ac:dyDescent="0.25">
      <c r="C31" s="35">
        <v>5</v>
      </c>
      <c r="D31" s="36">
        <f t="shared" ca="1" si="18"/>
        <v>9.1319444444444443E-3</v>
      </c>
      <c r="E31" s="35" t="str">
        <f t="shared" ca="1" si="19"/>
        <v>David Walker</v>
      </c>
      <c r="F31" s="35">
        <f t="shared" ca="1" si="20"/>
        <v>1</v>
      </c>
      <c r="H31" s="35">
        <v>5</v>
      </c>
      <c r="I31" s="36">
        <f t="shared" ca="1" si="21"/>
        <v>6.4699074074074062E-2</v>
      </c>
      <c r="J31" s="35" t="str">
        <f t="shared" ca="1" si="22"/>
        <v>John Haycock</v>
      </c>
      <c r="K31" s="35">
        <f t="shared" ca="1" si="23"/>
        <v>1</v>
      </c>
    </row>
    <row r="34" spans="3:11" x14ac:dyDescent="0.25">
      <c r="C34" s="27" t="s">
        <v>156</v>
      </c>
      <c r="D34" s="27" t="s">
        <v>12</v>
      </c>
      <c r="E34" s="27" t="s">
        <v>30</v>
      </c>
      <c r="F34" s="27" t="s">
        <v>119</v>
      </c>
      <c r="H34" s="27" t="s">
        <v>155</v>
      </c>
      <c r="I34" s="27" t="s">
        <v>12</v>
      </c>
      <c r="J34" s="27" t="s">
        <v>30</v>
      </c>
      <c r="K34" s="27" t="s">
        <v>119</v>
      </c>
    </row>
    <row r="35" spans="3:11" x14ac:dyDescent="0.25">
      <c r="C35" s="35">
        <v>1</v>
      </c>
      <c r="D35" s="36">
        <f ca="1">SMALL(INDIRECT("'"&amp;$C$34&amp;"'!"&amp;"$E$4:$E$50"),C35)</f>
        <v>3.1296296296296301E-2</v>
      </c>
      <c r="E35" s="35" t="str">
        <f ca="1">VLOOKUP(D35,INDIRECT("'"&amp;$C$34&amp;"'!"&amp;"$e$4:$w$50"),19,FALSE)</f>
        <v>David Walker</v>
      </c>
      <c r="F35" s="35">
        <f ca="1">VLOOKUP(D35,INDIRECT("'"&amp;$C$34&amp;"'!"&amp;"$E$4:$W$50"),15,FALSE)</f>
        <v>1</v>
      </c>
      <c r="H35" s="35">
        <v>1</v>
      </c>
      <c r="I35" s="36">
        <f ca="1">SMALL(INDIRECT("'"&amp;$H$34&amp;"'!"&amp;"$E$4:$E$50"),H35)</f>
        <v>3.7847222222222223E-3</v>
      </c>
      <c r="J35" s="35" t="str">
        <f ca="1">VLOOKUP(I35,INDIRECT("'"&amp;$H$34&amp;"'!"&amp;"$e$4:$w$50"),19,FALSE)</f>
        <v>Mark Raine</v>
      </c>
      <c r="K35" s="35">
        <f ca="1">VLOOKUP(I35,INDIRECT("'"&amp;$H$34&amp;"'!"&amp;"$E$4:$W$50"),15,FALSE)</f>
        <v>1</v>
      </c>
    </row>
    <row r="36" spans="3:11" x14ac:dyDescent="0.25">
      <c r="C36" s="35">
        <v>2</v>
      </c>
      <c r="D36" s="36">
        <f t="shared" ref="D36:D39" ca="1" si="24">SMALL(INDIRECT("'"&amp;$C$34&amp;"'!"&amp;"$E$4:$E$50"),C36)</f>
        <v>3.138888888888889E-2</v>
      </c>
      <c r="E36" s="35" t="str">
        <f t="shared" ref="E36:E39" ca="1" si="25">VLOOKUP(D36,INDIRECT("'"&amp;$C$34&amp;"'!"&amp;"$e$4:$w$50"),19,FALSE)</f>
        <v>Mark Raine</v>
      </c>
      <c r="F36" s="35">
        <f t="shared" ref="F36:F39" ca="1" si="26">VLOOKUP(D36,INDIRECT("'"&amp;$C$34&amp;"'!"&amp;"$E$4:$W$50"),15,FALSE)</f>
        <v>1</v>
      </c>
      <c r="H36" s="35">
        <v>2</v>
      </c>
      <c r="I36" s="36">
        <f t="shared" ref="I36:I39" ca="1" si="27">SMALL(INDIRECT("'"&amp;$H$34&amp;"'!"&amp;"$E$4:$E$50"),H36)</f>
        <v>4.0509259259259257E-3</v>
      </c>
      <c r="J36" s="35" t="str">
        <f t="shared" ref="J36:J39" ca="1" si="28">VLOOKUP(I36,INDIRECT("'"&amp;$H$34&amp;"'!"&amp;"$e$4:$w$50"),19,FALSE)</f>
        <v>Mil Walton</v>
      </c>
      <c r="K36" s="35">
        <f t="shared" ref="K36:K39" ca="1" si="29">VLOOKUP(I36,INDIRECT("'"&amp;$H$34&amp;"'!"&amp;"$E$4:$W$50"),15,FALSE)</f>
        <v>1</v>
      </c>
    </row>
    <row r="37" spans="3:11" x14ac:dyDescent="0.25">
      <c r="C37" s="35">
        <v>3</v>
      </c>
      <c r="D37" s="36">
        <f t="shared" ca="1" si="24"/>
        <v>3.1504629629629625E-2</v>
      </c>
      <c r="E37" s="35" t="str">
        <f t="shared" ca="1" si="25"/>
        <v>Mil Walton</v>
      </c>
      <c r="F37" s="35">
        <f t="shared" ca="1" si="26"/>
        <v>1</v>
      </c>
      <c r="H37" s="35">
        <v>3</v>
      </c>
      <c r="I37" s="36">
        <f t="shared" ca="1" si="27"/>
        <v>4.108796296296297E-3</v>
      </c>
      <c r="J37" s="35" t="str">
        <f t="shared" ca="1" si="28"/>
        <v>John Haycock</v>
      </c>
      <c r="K37" s="35">
        <f t="shared" ca="1" si="29"/>
        <v>1</v>
      </c>
    </row>
    <row r="38" spans="3:11" x14ac:dyDescent="0.25">
      <c r="C38" s="35">
        <v>4</v>
      </c>
      <c r="D38" s="36">
        <f t="shared" ca="1" si="24"/>
        <v>3.2650462962962964E-2</v>
      </c>
      <c r="E38" s="35" t="str">
        <f t="shared" ca="1" si="25"/>
        <v>Mil Walton</v>
      </c>
      <c r="F38" s="35">
        <f t="shared" ca="1" si="26"/>
        <v>1</v>
      </c>
      <c r="H38" s="35">
        <v>4</v>
      </c>
      <c r="I38" s="36">
        <f t="shared" ca="1" si="27"/>
        <v>4.108796296296297E-3</v>
      </c>
      <c r="J38" s="35" t="str">
        <f t="shared" ca="1" si="28"/>
        <v>John Haycock</v>
      </c>
      <c r="K38" s="35">
        <f t="shared" ca="1" si="29"/>
        <v>1</v>
      </c>
    </row>
    <row r="39" spans="3:11" x14ac:dyDescent="0.25">
      <c r="C39" s="35">
        <v>5</v>
      </c>
      <c r="D39" s="36">
        <f t="shared" ca="1" si="24"/>
        <v>3.4629629629629628E-2</v>
      </c>
      <c r="E39" s="35" t="str">
        <f t="shared" ca="1" si="25"/>
        <v>John Scurr</v>
      </c>
      <c r="F39" s="35">
        <f t="shared" ca="1" si="26"/>
        <v>1</v>
      </c>
      <c r="H39" s="35">
        <v>5</v>
      </c>
      <c r="I39" s="36">
        <f t="shared" ca="1" si="27"/>
        <v>4.4212962962962956E-3</v>
      </c>
      <c r="J39" s="35" t="str">
        <f t="shared" ca="1" si="28"/>
        <v>Raymond Carmichael</v>
      </c>
      <c r="K39" s="35">
        <f t="shared" ca="1" si="29"/>
        <v>1</v>
      </c>
    </row>
  </sheetData>
  <conditionalFormatting sqref="C3:C7 E3:F7">
    <cfRule type="containsErrors" dxfId="53" priority="68">
      <formula>ISERROR(C3)</formula>
    </cfRule>
  </conditionalFormatting>
  <conditionalFormatting sqref="C2:F2">
    <cfRule type="containsErrors" dxfId="52" priority="69">
      <formula>ISERROR(C2)</formula>
    </cfRule>
  </conditionalFormatting>
  <conditionalFormatting sqref="C11:C15">
    <cfRule type="containsErrors" dxfId="51" priority="66">
      <formula>ISERROR(C11)</formula>
    </cfRule>
  </conditionalFormatting>
  <conditionalFormatting sqref="C10:F10">
    <cfRule type="containsErrors" dxfId="50" priority="67">
      <formula>ISERROR(C10)</formula>
    </cfRule>
  </conditionalFormatting>
  <conditionalFormatting sqref="C19:C23">
    <cfRule type="containsErrors" dxfId="49" priority="64">
      <formula>ISERROR(C19)</formula>
    </cfRule>
  </conditionalFormatting>
  <conditionalFormatting sqref="C18:F18">
    <cfRule type="containsErrors" dxfId="48" priority="65">
      <formula>ISERROR(C18)</formula>
    </cfRule>
  </conditionalFormatting>
  <conditionalFormatting sqref="C27:C31">
    <cfRule type="containsErrors" dxfId="47" priority="62">
      <formula>ISERROR(C27)</formula>
    </cfRule>
  </conditionalFormatting>
  <conditionalFormatting sqref="C26:F26">
    <cfRule type="containsErrors" dxfId="46" priority="63">
      <formula>ISERROR(C26)</formula>
    </cfRule>
  </conditionalFormatting>
  <conditionalFormatting sqref="C35:C39">
    <cfRule type="containsErrors" dxfId="45" priority="60">
      <formula>ISERROR(C35)</formula>
    </cfRule>
  </conditionalFormatting>
  <conditionalFormatting sqref="C34:F34">
    <cfRule type="containsErrors" dxfId="44" priority="61">
      <formula>ISERROR(C34)</formula>
    </cfRule>
  </conditionalFormatting>
  <conditionalFormatting sqref="H3:H7">
    <cfRule type="containsErrors" dxfId="43" priority="58">
      <formula>ISERROR(H3)</formula>
    </cfRule>
  </conditionalFormatting>
  <conditionalFormatting sqref="H2:K2">
    <cfRule type="containsErrors" dxfId="42" priority="59">
      <formula>ISERROR(H2)</formula>
    </cfRule>
  </conditionalFormatting>
  <conditionalFormatting sqref="H11:H15">
    <cfRule type="containsErrors" dxfId="41" priority="56">
      <formula>ISERROR(H11)</formula>
    </cfRule>
  </conditionalFormatting>
  <conditionalFormatting sqref="I10:K10">
    <cfRule type="containsErrors" dxfId="40" priority="57">
      <formula>ISERROR(I10)</formula>
    </cfRule>
  </conditionalFormatting>
  <conditionalFormatting sqref="H19:H23">
    <cfRule type="containsErrors" dxfId="39" priority="54">
      <formula>ISERROR(H19)</formula>
    </cfRule>
  </conditionalFormatting>
  <conditionalFormatting sqref="H18:K18">
    <cfRule type="containsErrors" dxfId="38" priority="55">
      <formula>ISERROR(H18)</formula>
    </cfRule>
  </conditionalFormatting>
  <conditionalFormatting sqref="H27:H31">
    <cfRule type="containsErrors" dxfId="37" priority="52">
      <formula>ISERROR(H27)</formula>
    </cfRule>
  </conditionalFormatting>
  <conditionalFormatting sqref="H26:K26">
    <cfRule type="containsErrors" dxfId="36" priority="53">
      <formula>ISERROR(H26)</formula>
    </cfRule>
  </conditionalFormatting>
  <conditionalFormatting sqref="H35:H39">
    <cfRule type="containsErrors" dxfId="35" priority="50">
      <formula>ISERROR(H35)</formula>
    </cfRule>
  </conditionalFormatting>
  <conditionalFormatting sqref="H34:K34">
    <cfRule type="containsErrors" dxfId="34" priority="51">
      <formula>ISERROR(H34)</formula>
    </cfRule>
  </conditionalFormatting>
  <conditionalFormatting sqref="D3:D7">
    <cfRule type="containsErrors" dxfId="33" priority="49">
      <formula>ISERROR(D3)</formula>
    </cfRule>
  </conditionalFormatting>
  <conditionalFormatting sqref="H10">
    <cfRule type="containsErrors" dxfId="32" priority="32">
      <formula>ISERROR(H10)</formula>
    </cfRule>
  </conditionalFormatting>
  <conditionalFormatting sqref="J3:K7">
    <cfRule type="containsErrors" dxfId="31" priority="21">
      <formula>ISERROR(J3)</formula>
    </cfRule>
  </conditionalFormatting>
  <conditionalFormatting sqref="J11:K15">
    <cfRule type="containsErrors" dxfId="30" priority="17">
      <formula>ISERROR(J11)</formula>
    </cfRule>
  </conditionalFormatting>
  <conditionalFormatting sqref="I11:I15">
    <cfRule type="containsErrors" dxfId="29" priority="16">
      <formula>ISERROR(I11)</formula>
    </cfRule>
  </conditionalFormatting>
  <conditionalFormatting sqref="E19:F23">
    <cfRule type="containsErrors" dxfId="28" priority="15">
      <formula>ISERROR(E19)</formula>
    </cfRule>
  </conditionalFormatting>
  <conditionalFormatting sqref="D19:D24">
    <cfRule type="containsErrors" dxfId="27" priority="14">
      <formula>ISERROR(D19)</formula>
    </cfRule>
  </conditionalFormatting>
  <conditionalFormatting sqref="J19:K23">
    <cfRule type="containsErrors" dxfId="26" priority="13">
      <formula>ISERROR(J19)</formula>
    </cfRule>
  </conditionalFormatting>
  <conditionalFormatting sqref="I19:I23">
    <cfRule type="containsErrors" dxfId="25" priority="12">
      <formula>ISERROR(I19)</formula>
    </cfRule>
  </conditionalFormatting>
  <conditionalFormatting sqref="E27:F31">
    <cfRule type="containsErrors" dxfId="24" priority="11">
      <formula>ISERROR(E27)</formula>
    </cfRule>
  </conditionalFormatting>
  <conditionalFormatting sqref="D27:D31">
    <cfRule type="containsErrors" dxfId="23" priority="10">
      <formula>ISERROR(D27)</formula>
    </cfRule>
  </conditionalFormatting>
  <conditionalFormatting sqref="J27:K31">
    <cfRule type="containsErrors" dxfId="22" priority="9">
      <formula>ISERROR(J27)</formula>
    </cfRule>
  </conditionalFormatting>
  <conditionalFormatting sqref="I27:I31">
    <cfRule type="containsErrors" dxfId="21" priority="8">
      <formula>ISERROR(I27)</formula>
    </cfRule>
  </conditionalFormatting>
  <conditionalFormatting sqref="E35:F39">
    <cfRule type="containsErrors" dxfId="20" priority="7">
      <formula>ISERROR(E35)</formula>
    </cfRule>
  </conditionalFormatting>
  <conditionalFormatting sqref="D35:D39">
    <cfRule type="containsErrors" dxfId="19" priority="6">
      <formula>ISERROR(D35)</formula>
    </cfRule>
  </conditionalFormatting>
  <conditionalFormatting sqref="J35:K39">
    <cfRule type="containsErrors" dxfId="18" priority="5">
      <formula>ISERROR(J35)</formula>
    </cfRule>
  </conditionalFormatting>
  <conditionalFormatting sqref="I35:I39">
    <cfRule type="containsErrors" dxfId="17" priority="4">
      <formula>ISERROR(I35)</formula>
    </cfRule>
  </conditionalFormatting>
  <conditionalFormatting sqref="I3:I7">
    <cfRule type="containsErrors" dxfId="16" priority="3">
      <formula>ISERROR(I3)</formula>
    </cfRule>
  </conditionalFormatting>
  <conditionalFormatting sqref="E11:F15">
    <cfRule type="containsErrors" dxfId="15" priority="2">
      <formula>ISERROR(E11)</formula>
    </cfRule>
  </conditionalFormatting>
  <conditionalFormatting sqref="D11:D15">
    <cfRule type="containsErrors" dxfId="14" priority="1">
      <formula>ISERROR(D11)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0"/>
  <sheetViews>
    <sheetView topLeftCell="B1" workbookViewId="0">
      <pane ySplit="1" topLeftCell="A2" activePane="bottomLeft" state="frozen"/>
      <selection pane="bottomLeft" activeCell="AC9" sqref="AC9"/>
    </sheetView>
  </sheetViews>
  <sheetFormatPr defaultRowHeight="15" x14ac:dyDescent="0.25"/>
  <cols>
    <col min="1" max="1" width="5.28515625" style="1" hidden="1" customWidth="1"/>
    <col min="2" max="2" width="22.42578125" customWidth="1"/>
    <col min="3" max="4" width="22.140625" hidden="1" customWidth="1"/>
    <col min="5" max="5" width="9.140625" style="21"/>
    <col min="6" max="6" width="10.5703125" style="19" customWidth="1"/>
    <col min="7" max="15" width="9.140625" style="19"/>
    <col min="17" max="26" width="9.140625" hidden="1" customWidth="1"/>
  </cols>
  <sheetData>
    <row r="1" spans="1:26" s="10" customFormat="1" ht="66" customHeight="1" x14ac:dyDescent="0.25">
      <c r="A1" s="7"/>
      <c r="B1" s="26"/>
      <c r="C1" s="26"/>
      <c r="D1" s="26"/>
      <c r="E1" s="30" t="s">
        <v>0</v>
      </c>
      <c r="F1" s="27" t="s">
        <v>143</v>
      </c>
      <c r="G1" s="27" t="s">
        <v>144</v>
      </c>
      <c r="H1" s="27" t="s">
        <v>145</v>
      </c>
      <c r="I1" s="27" t="s">
        <v>152</v>
      </c>
      <c r="J1" s="27" t="s">
        <v>153</v>
      </c>
      <c r="K1" s="27" t="s">
        <v>159</v>
      </c>
      <c r="L1" s="27" t="s">
        <v>157</v>
      </c>
      <c r="M1" s="27" t="s">
        <v>158</v>
      </c>
      <c r="N1" s="27" t="s">
        <v>156</v>
      </c>
      <c r="O1" s="27" t="s">
        <v>155</v>
      </c>
      <c r="P1" s="26"/>
    </row>
    <row r="2" spans="1:26" s="9" customFormat="1" x14ac:dyDescent="0.25">
      <c r="A2" s="11">
        <v>0</v>
      </c>
      <c r="B2" s="51" t="s">
        <v>128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6" s="10" customFormat="1" x14ac:dyDescent="0.25">
      <c r="A3" s="13">
        <v>2</v>
      </c>
      <c r="B3" s="31" t="s">
        <v>2</v>
      </c>
      <c r="C3" s="32">
        <v>1</v>
      </c>
      <c r="D3" s="32" t="s">
        <v>125</v>
      </c>
      <c r="E3" s="30">
        <f>SUM(LARGE($Q3:$Z3,{1,2,3,4,5,6,7}))</f>
        <v>69</v>
      </c>
      <c r="F3" s="29">
        <f>VLOOKUP($B3,WPL!$D$4:$G$50,3,FALSE)</f>
        <v>9</v>
      </c>
      <c r="G3" s="29">
        <f>VLOOKUP($B3,'Sedgefield Circular'!$D$4:$F$50,3,FALSE)</f>
        <v>10</v>
      </c>
      <c r="H3" s="29">
        <f>VLOOKUP($B3,'Coxhoe GW circ'!$D$4:$G$50,3,FALSE)</f>
        <v>10</v>
      </c>
      <c r="I3" s="29">
        <f>VLOOKUP($B3,'Coxhoe Fields'!$D$4:$G$50,3,FALSE)</f>
        <v>9</v>
      </c>
      <c r="J3" s="29">
        <f>VLOOKUP($B3,'Sedgefield 4'!$D$4:$G$50,3,FALSE)</f>
        <v>10</v>
      </c>
      <c r="K3" s="29">
        <f>VLOOKUP($B3,'Walkway and Fishburn'!$D$4:$G$50,3,FALSE)</f>
        <v>10</v>
      </c>
      <c r="L3" s="29">
        <f>VLOOKUP($B3,'Balls to Bridge'!$D$4:$G$50,3,FALSE)</f>
        <v>9</v>
      </c>
      <c r="M3" s="29">
        <f>VLOOKUP($B3,Hett!$D$4:$G$50,3,FALSE)</f>
        <v>10</v>
      </c>
      <c r="N3" s="29">
        <f>VLOOKUP($B3,Wynyard!$D$4:$G$50,3,FALSE)</f>
        <v>10</v>
      </c>
      <c r="O3" s="29">
        <f>VLOOKUP($B3,'Mad Mile'!$D$4:$G$50,3,FALSE)</f>
        <v>9</v>
      </c>
      <c r="P3" s="41">
        <f t="shared" ref="P3:P13" si="0">COUNT(F3:O3)</f>
        <v>10</v>
      </c>
      <c r="Q3" s="12">
        <f t="shared" ref="Q3:Q14" si="1">IF(ISNUMBER(F3),F3,0)</f>
        <v>9</v>
      </c>
      <c r="R3" s="12">
        <f t="shared" ref="R3:R14" si="2">IF(ISNUMBER(G3),G3,0)</f>
        <v>10</v>
      </c>
      <c r="S3" s="12">
        <f t="shared" ref="S3:S14" si="3">IF(ISNUMBER(H3),H3,0)</f>
        <v>10</v>
      </c>
      <c r="T3" s="12">
        <f t="shared" ref="T3:T14" si="4">IF(ISNUMBER(I3),I3,0)</f>
        <v>9</v>
      </c>
      <c r="U3" s="12">
        <f t="shared" ref="U3:U14" si="5">IF(ISNUMBER(J3),J3,0)</f>
        <v>10</v>
      </c>
      <c r="V3" s="12">
        <f t="shared" ref="V3:V14" si="6">IF(ISNUMBER(K3),K3,0)</f>
        <v>10</v>
      </c>
      <c r="W3" s="12">
        <f t="shared" ref="W3:W14" si="7">IF(ISNUMBER(L3),L3,0)</f>
        <v>9</v>
      </c>
      <c r="X3" s="12">
        <f t="shared" ref="X3:X14" si="8">IF(ISNUMBER(M3),M3,0)</f>
        <v>10</v>
      </c>
      <c r="Y3" s="12">
        <f t="shared" ref="Y3:Y14" si="9">IF(ISNUMBER(N3),N3,0)</f>
        <v>10</v>
      </c>
      <c r="Z3" s="12">
        <f t="shared" ref="Z3:Z14" si="10">IF(ISNUMBER(O3),O3,0)</f>
        <v>9</v>
      </c>
    </row>
    <row r="4" spans="1:26" s="12" customFormat="1" x14ac:dyDescent="0.25">
      <c r="A4" s="13">
        <v>4</v>
      </c>
      <c r="B4" s="31" t="s">
        <v>6</v>
      </c>
      <c r="C4" s="32">
        <v>1</v>
      </c>
      <c r="D4" s="33" t="s">
        <v>125</v>
      </c>
      <c r="E4" s="30">
        <f>SUM(LARGE($Q4:$Z4,{1,2,3,4,5,6,7}))</f>
        <v>66</v>
      </c>
      <c r="F4" s="29">
        <f>VLOOKUP($B4,WPL!$D$4:$G$50,3,FALSE)</f>
        <v>10</v>
      </c>
      <c r="G4" s="29">
        <f>VLOOKUP($B4,'Sedgefield Circular'!$D$4:$F$50,3,FALSE)</f>
        <v>8</v>
      </c>
      <c r="H4" s="29" t="e">
        <f>VLOOKUP($B4,'Coxhoe GW circ'!$D$4:$G$50,3,FALSE)</f>
        <v>#N/A</v>
      </c>
      <c r="I4" s="29">
        <f>VLOOKUP($B4,'Coxhoe Fields'!$D$4:$G$50,3,FALSE)</f>
        <v>10</v>
      </c>
      <c r="J4" s="29">
        <f>VLOOKUP($B4,'Sedgefield 4'!$D$4:$G$50,3,FALSE)</f>
        <v>9</v>
      </c>
      <c r="K4" s="29" t="e">
        <f>VLOOKUP($B4,'Walkway and Fishburn'!$D$4:$G$50,3,FALSE)</f>
        <v>#N/A</v>
      </c>
      <c r="L4" s="29">
        <f>VLOOKUP($B4,'Balls to Bridge'!$D$4:$G$50,3,FALSE)</f>
        <v>10</v>
      </c>
      <c r="M4" s="29" t="e">
        <f>VLOOKUP($B4,Hett!$D$4:$G$50,3,FALSE)</f>
        <v>#N/A</v>
      </c>
      <c r="N4" s="29">
        <f>VLOOKUP($B4,Wynyard!$D$4:$G$50,3,FALSE)</f>
        <v>9</v>
      </c>
      <c r="O4" s="29">
        <f>VLOOKUP($B4,'Mad Mile'!$D$4:$G$50,3,FALSE)</f>
        <v>10</v>
      </c>
      <c r="P4" s="41">
        <f t="shared" si="0"/>
        <v>7</v>
      </c>
      <c r="Q4" s="12">
        <f t="shared" si="1"/>
        <v>10</v>
      </c>
      <c r="R4" s="12">
        <f t="shared" si="2"/>
        <v>8</v>
      </c>
      <c r="S4" s="12">
        <f t="shared" si="3"/>
        <v>0</v>
      </c>
      <c r="T4" s="12">
        <f t="shared" si="4"/>
        <v>10</v>
      </c>
      <c r="U4" s="12">
        <f t="shared" si="5"/>
        <v>9</v>
      </c>
      <c r="V4" s="12">
        <f t="shared" si="6"/>
        <v>0</v>
      </c>
      <c r="W4" s="12">
        <f t="shared" si="7"/>
        <v>10</v>
      </c>
      <c r="X4" s="12">
        <f t="shared" si="8"/>
        <v>0</v>
      </c>
      <c r="Y4" s="12">
        <f t="shared" si="9"/>
        <v>9</v>
      </c>
      <c r="Z4" s="12">
        <f t="shared" si="10"/>
        <v>10</v>
      </c>
    </row>
    <row r="5" spans="1:26" s="12" customFormat="1" x14ac:dyDescent="0.25">
      <c r="A5" s="13">
        <v>4</v>
      </c>
      <c r="B5" s="31" t="s">
        <v>4</v>
      </c>
      <c r="C5" s="32">
        <v>1</v>
      </c>
      <c r="D5" s="33" t="s">
        <v>125</v>
      </c>
      <c r="E5" s="30">
        <f>SUM(LARGE($Q5:$Z5,{1,2,3,4,5,6,7}))</f>
        <v>43</v>
      </c>
      <c r="F5" s="29">
        <f>VLOOKUP($B5,WPL!$D$4:$G$50,3,FALSE)</f>
        <v>8</v>
      </c>
      <c r="G5" s="29">
        <f>VLOOKUP($B5,'Sedgefield Circular'!$D$4:$F$50,3,FALSE)</f>
        <v>9</v>
      </c>
      <c r="H5" s="29">
        <f>VLOOKUP($B5,'Coxhoe GW circ'!$D$4:$G$50,3,FALSE)</f>
        <v>9</v>
      </c>
      <c r="I5" s="29">
        <f>VLOOKUP($B5,'Coxhoe Fields'!$D$4:$G$50,3,FALSE)</f>
        <v>8</v>
      </c>
      <c r="J5" s="29" t="e">
        <f>VLOOKUP($B5,'Sedgefield 4'!$D$4:$G$50,3,FALSE)</f>
        <v>#N/A</v>
      </c>
      <c r="K5" s="29" t="e">
        <f>VLOOKUP($B5,'Walkway and Fishburn'!$D$4:$G$50,3,FALSE)</f>
        <v>#N/A</v>
      </c>
      <c r="L5" s="29" t="e">
        <f>VLOOKUP($B5,'Balls to Bridge'!$D$4:$G$50,3,FALSE)</f>
        <v>#N/A</v>
      </c>
      <c r="M5" s="29">
        <f>VLOOKUP($B5,Hett!$D$4:$G$50,3,FALSE)</f>
        <v>9</v>
      </c>
      <c r="N5" s="29" t="e">
        <f>VLOOKUP($B5,Wynyard!$D$4:$G$50,3,FALSE)</f>
        <v>#N/A</v>
      </c>
      <c r="O5" s="29" t="e">
        <f>VLOOKUP($B5,'Mad Mile'!$D$4:$G$50,3,FALSE)</f>
        <v>#N/A</v>
      </c>
      <c r="P5" s="41">
        <f t="shared" si="0"/>
        <v>5</v>
      </c>
      <c r="Q5" s="12">
        <f t="shared" si="1"/>
        <v>8</v>
      </c>
      <c r="R5" s="12">
        <f t="shared" si="2"/>
        <v>9</v>
      </c>
      <c r="S5" s="12">
        <f t="shared" si="3"/>
        <v>9</v>
      </c>
      <c r="T5" s="12">
        <f t="shared" si="4"/>
        <v>8</v>
      </c>
      <c r="U5" s="12">
        <f t="shared" si="5"/>
        <v>0</v>
      </c>
      <c r="V5" s="12">
        <f t="shared" si="6"/>
        <v>0</v>
      </c>
      <c r="W5" s="12">
        <f t="shared" si="7"/>
        <v>0</v>
      </c>
      <c r="X5" s="12">
        <f t="shared" si="8"/>
        <v>9</v>
      </c>
      <c r="Y5" s="12">
        <f t="shared" si="9"/>
        <v>0</v>
      </c>
      <c r="Z5" s="12">
        <f t="shared" si="10"/>
        <v>0</v>
      </c>
    </row>
    <row r="6" spans="1:26" s="12" customFormat="1" x14ac:dyDescent="0.25">
      <c r="A6" s="13">
        <v>4</v>
      </c>
      <c r="B6" s="31" t="s">
        <v>16</v>
      </c>
      <c r="C6" s="32">
        <v>1</v>
      </c>
      <c r="D6" s="33" t="s">
        <v>125</v>
      </c>
      <c r="E6" s="30">
        <f>SUM(LARGE($Q6:$Z6,{1,2,3,4,5,6,7}))</f>
        <v>16</v>
      </c>
      <c r="F6" s="29">
        <f>VLOOKUP($B6,WPL!$D$4:$G$50,3,FALSE)</f>
        <v>7</v>
      </c>
      <c r="G6" s="29" t="e">
        <f>VLOOKUP($B6,'Sedgefield Circular'!$D$4:$F$50,3,FALSE)</f>
        <v>#N/A</v>
      </c>
      <c r="H6" s="29" t="e">
        <f>VLOOKUP($B6,'Coxhoe GW circ'!$D$4:$G$50,3,FALSE)</f>
        <v>#N/A</v>
      </c>
      <c r="I6" s="29" t="e">
        <f>VLOOKUP($B6,'Coxhoe Fields'!$D$4:$G$50,3,FALSE)</f>
        <v>#N/A</v>
      </c>
      <c r="J6" s="29" t="e">
        <f>VLOOKUP($B6,'Sedgefield 4'!$D$4:$G$50,3,FALSE)</f>
        <v>#N/A</v>
      </c>
      <c r="K6" s="29">
        <f>VLOOKUP($B6,'Walkway and Fishburn'!$D$4:$G$50,3,FALSE)</f>
        <v>9</v>
      </c>
      <c r="L6" s="29" t="e">
        <f>VLOOKUP($B6,'Balls to Bridge'!$D$4:$G$50,3,FALSE)</f>
        <v>#N/A</v>
      </c>
      <c r="M6" s="29" t="e">
        <f>VLOOKUP($B6,Hett!$D$4:$G$50,3,FALSE)</f>
        <v>#N/A</v>
      </c>
      <c r="N6" s="29" t="e">
        <f>VLOOKUP($B6,Wynyard!$D$4:$G$50,3,FALSE)</f>
        <v>#N/A</v>
      </c>
      <c r="O6" s="29" t="e">
        <f>VLOOKUP($B6,'Mad Mile'!$D$4:$G$50,3,FALSE)</f>
        <v>#N/A</v>
      </c>
      <c r="P6" s="41">
        <f t="shared" si="0"/>
        <v>2</v>
      </c>
      <c r="Q6" s="12">
        <f t="shared" si="1"/>
        <v>7</v>
      </c>
      <c r="R6" s="12">
        <f t="shared" si="2"/>
        <v>0</v>
      </c>
      <c r="S6" s="12">
        <f t="shared" si="3"/>
        <v>0</v>
      </c>
      <c r="T6" s="12">
        <f t="shared" si="4"/>
        <v>0</v>
      </c>
      <c r="U6" s="12">
        <f t="shared" si="5"/>
        <v>0</v>
      </c>
      <c r="V6" s="12">
        <f t="shared" si="6"/>
        <v>9</v>
      </c>
      <c r="W6" s="12">
        <f t="shared" si="7"/>
        <v>0</v>
      </c>
      <c r="X6" s="12">
        <f t="shared" si="8"/>
        <v>0</v>
      </c>
      <c r="Y6" s="12">
        <f t="shared" si="9"/>
        <v>0</v>
      </c>
      <c r="Z6" s="12">
        <f t="shared" si="10"/>
        <v>0</v>
      </c>
    </row>
    <row r="7" spans="1:26" s="12" customFormat="1" x14ac:dyDescent="0.25">
      <c r="A7" s="13">
        <v>4</v>
      </c>
      <c r="B7" s="31" t="s">
        <v>11</v>
      </c>
      <c r="C7" s="31">
        <v>1</v>
      </c>
      <c r="D7" s="33" t="s">
        <v>125</v>
      </c>
      <c r="E7" s="30">
        <f>SUM(LARGE($Q7:$Z7,{1,2,3,4,5,6,7}))</f>
        <v>8</v>
      </c>
      <c r="F7" s="29" t="e">
        <f>VLOOKUP($B7,WPL!$D$4:$G$50,3,FALSE)</f>
        <v>#N/A</v>
      </c>
      <c r="G7" s="29" t="e">
        <f>VLOOKUP($B7,'Sedgefield Circular'!$D$4:$F$50,3,FALSE)</f>
        <v>#N/A</v>
      </c>
      <c r="H7" s="29">
        <f>VLOOKUP($B7,'Coxhoe GW circ'!$D$4:$G$50,3,FALSE)</f>
        <v>8</v>
      </c>
      <c r="I7" s="29" t="e">
        <f>VLOOKUP($B7,'Coxhoe Fields'!$D$4:$G$50,3,FALSE)</f>
        <v>#N/A</v>
      </c>
      <c r="J7" s="29" t="e">
        <f>VLOOKUP($B7,'Sedgefield 4'!$D$4:$G$50,3,FALSE)</f>
        <v>#N/A</v>
      </c>
      <c r="K7" s="29" t="e">
        <f>VLOOKUP($B7,'Walkway and Fishburn'!$D$4:$G$50,3,FALSE)</f>
        <v>#N/A</v>
      </c>
      <c r="L7" s="29" t="e">
        <f>VLOOKUP($B7,'Balls to Bridge'!$D$4:$G$50,3,FALSE)</f>
        <v>#N/A</v>
      </c>
      <c r="M7" s="29" t="e">
        <f>VLOOKUP($B7,Hett!$D$4:$G$50,3,FALSE)</f>
        <v>#N/A</v>
      </c>
      <c r="N7" s="29" t="e">
        <f>VLOOKUP($B7,Wynyard!$D$4:$G$50,3,FALSE)</f>
        <v>#N/A</v>
      </c>
      <c r="O7" s="29" t="e">
        <f>VLOOKUP($B7,'Mad Mile'!$D$4:$G$50,3,FALSE)</f>
        <v>#N/A</v>
      </c>
      <c r="P7" s="41">
        <f t="shared" si="0"/>
        <v>1</v>
      </c>
      <c r="Q7" s="12">
        <f t="shared" si="1"/>
        <v>0</v>
      </c>
      <c r="R7" s="12">
        <f t="shared" si="2"/>
        <v>0</v>
      </c>
      <c r="S7" s="12">
        <f t="shared" si="3"/>
        <v>8</v>
      </c>
      <c r="T7" s="12">
        <f t="shared" si="4"/>
        <v>0</v>
      </c>
      <c r="U7" s="12">
        <f t="shared" si="5"/>
        <v>0</v>
      </c>
      <c r="V7" s="12">
        <f t="shared" si="6"/>
        <v>0</v>
      </c>
      <c r="W7" s="12">
        <f t="shared" si="7"/>
        <v>0</v>
      </c>
      <c r="X7" s="12">
        <f t="shared" si="8"/>
        <v>0</v>
      </c>
      <c r="Y7" s="12">
        <f t="shared" si="9"/>
        <v>0</v>
      </c>
      <c r="Z7" s="12">
        <f t="shared" si="10"/>
        <v>0</v>
      </c>
    </row>
    <row r="8" spans="1:26" s="12" customFormat="1" x14ac:dyDescent="0.25">
      <c r="A8" s="13">
        <v>6</v>
      </c>
      <c r="B8" s="31" t="s">
        <v>14</v>
      </c>
      <c r="C8" s="32">
        <v>1</v>
      </c>
      <c r="D8" s="33" t="s">
        <v>125</v>
      </c>
      <c r="E8" s="30">
        <f>SUM(LARGE($Q8:$Z8,{1,2,3,4,5,6,7}))</f>
        <v>7</v>
      </c>
      <c r="F8" s="29" t="e">
        <f>VLOOKUP($B8,WPL!$D$4:$G$50,3,FALSE)</f>
        <v>#N/A</v>
      </c>
      <c r="G8" s="29">
        <f>VLOOKUP($B8,'Sedgefield Circular'!$D$4:$F$50,3,FALSE)</f>
        <v>7</v>
      </c>
      <c r="H8" s="29" t="e">
        <f>VLOOKUP($B8,'Coxhoe GW circ'!$D$4:$G$50,3,FALSE)</f>
        <v>#N/A</v>
      </c>
      <c r="I8" s="29" t="e">
        <f>VLOOKUP($B8,'Coxhoe Fields'!$D$4:$G$50,3,FALSE)</f>
        <v>#N/A</v>
      </c>
      <c r="J8" s="29" t="e">
        <f>VLOOKUP($B8,'Sedgefield 4'!$D$4:$G$50,3,FALSE)</f>
        <v>#N/A</v>
      </c>
      <c r="K8" s="29" t="e">
        <f>VLOOKUP($B8,'Walkway and Fishburn'!$D$4:$G$50,3,FALSE)</f>
        <v>#N/A</v>
      </c>
      <c r="L8" s="29" t="e">
        <f>VLOOKUP($B8,'Balls to Bridge'!$D$4:$G$50,3,FALSE)</f>
        <v>#N/A</v>
      </c>
      <c r="M8" s="29" t="e">
        <f>VLOOKUP($B8,Hett!$D$4:$G$50,3,FALSE)</f>
        <v>#N/A</v>
      </c>
      <c r="N8" s="29" t="e">
        <f>VLOOKUP($B8,Wynyard!$D$4:$G$50,3,FALSE)</f>
        <v>#N/A</v>
      </c>
      <c r="O8" s="29" t="e">
        <f>VLOOKUP($B8,'Mad Mile'!$D$4:$G$50,3,FALSE)</f>
        <v>#N/A</v>
      </c>
      <c r="P8" s="41">
        <f t="shared" si="0"/>
        <v>1</v>
      </c>
      <c r="Q8" s="12">
        <f t="shared" si="1"/>
        <v>0</v>
      </c>
      <c r="R8" s="12">
        <f t="shared" si="2"/>
        <v>7</v>
      </c>
      <c r="S8" s="12">
        <f t="shared" si="3"/>
        <v>0</v>
      </c>
      <c r="T8" s="12">
        <f t="shared" si="4"/>
        <v>0</v>
      </c>
      <c r="U8" s="12">
        <f t="shared" si="5"/>
        <v>0</v>
      </c>
      <c r="V8" s="12">
        <f t="shared" si="6"/>
        <v>0</v>
      </c>
      <c r="W8" s="12">
        <f t="shared" si="7"/>
        <v>0</v>
      </c>
      <c r="X8" s="12">
        <f t="shared" si="8"/>
        <v>0</v>
      </c>
      <c r="Y8" s="12">
        <f t="shared" si="9"/>
        <v>0</v>
      </c>
      <c r="Z8" s="12">
        <f t="shared" si="10"/>
        <v>0</v>
      </c>
    </row>
    <row r="9" spans="1:26" s="12" customFormat="1" x14ac:dyDescent="0.25">
      <c r="A9" s="13">
        <v>6</v>
      </c>
      <c r="B9" s="31" t="s">
        <v>36</v>
      </c>
      <c r="C9" s="32">
        <v>1</v>
      </c>
      <c r="D9" s="33" t="s">
        <v>125</v>
      </c>
      <c r="E9" s="30">
        <f>SUM(LARGE($Q9:$Z9,{1,2,3,4,5,6,7}))</f>
        <v>0</v>
      </c>
      <c r="F9" s="29" t="e">
        <f>VLOOKUP($B9,WPL!$D$4:$G$50,3,FALSE)</f>
        <v>#N/A</v>
      </c>
      <c r="G9" s="29" t="e">
        <f>VLOOKUP($B9,'Sedgefield Circular'!$D$4:$F$50,3,FALSE)</f>
        <v>#N/A</v>
      </c>
      <c r="H9" s="29" t="e">
        <f>VLOOKUP($B9,'Coxhoe GW circ'!$D$4:$G$50,3,FALSE)</f>
        <v>#N/A</v>
      </c>
      <c r="I9" s="29" t="e">
        <f>VLOOKUP($B9,'Coxhoe Fields'!$D$4:$G$50,3,FALSE)</f>
        <v>#N/A</v>
      </c>
      <c r="J9" s="29" t="e">
        <f>VLOOKUP($B9,'Sedgefield 4'!$D$4:$G$50,3,FALSE)</f>
        <v>#N/A</v>
      </c>
      <c r="K9" s="29" t="e">
        <f>VLOOKUP($B9,'Walkway and Fishburn'!$D$4:$G$50,3,FALSE)</f>
        <v>#N/A</v>
      </c>
      <c r="L9" s="29" t="e">
        <f>VLOOKUP($B9,'Balls to Bridge'!$D$4:$G$50,3,FALSE)</f>
        <v>#N/A</v>
      </c>
      <c r="M9" s="29" t="e">
        <f>VLOOKUP($B9,Hett!$D$4:$G$50,3,FALSE)</f>
        <v>#N/A</v>
      </c>
      <c r="N9" s="29" t="e">
        <f>VLOOKUP($B9,Wynyard!$D$4:$G$50,3,FALSE)</f>
        <v>#N/A</v>
      </c>
      <c r="O9" s="29" t="e">
        <f>VLOOKUP($B9,'Mad Mile'!$D$4:$G$50,3,FALSE)</f>
        <v>#N/A</v>
      </c>
      <c r="P9" s="41">
        <f t="shared" si="0"/>
        <v>0</v>
      </c>
      <c r="Q9" s="12">
        <f t="shared" si="1"/>
        <v>0</v>
      </c>
      <c r="R9" s="12">
        <f t="shared" si="2"/>
        <v>0</v>
      </c>
      <c r="S9" s="12">
        <f t="shared" si="3"/>
        <v>0</v>
      </c>
      <c r="T9" s="12">
        <f t="shared" si="4"/>
        <v>0</v>
      </c>
      <c r="U9" s="12">
        <f t="shared" si="5"/>
        <v>0</v>
      </c>
      <c r="V9" s="12">
        <f t="shared" si="6"/>
        <v>0</v>
      </c>
      <c r="W9" s="12">
        <f t="shared" si="7"/>
        <v>0</v>
      </c>
      <c r="X9" s="12">
        <f t="shared" si="8"/>
        <v>0</v>
      </c>
      <c r="Y9" s="12">
        <f t="shared" si="9"/>
        <v>0</v>
      </c>
      <c r="Z9" s="12">
        <f t="shared" si="10"/>
        <v>0</v>
      </c>
    </row>
    <row r="10" spans="1:26" s="12" customFormat="1" x14ac:dyDescent="0.25">
      <c r="A10" s="13">
        <v>6</v>
      </c>
      <c r="B10" s="31" t="s">
        <v>37</v>
      </c>
      <c r="C10" s="32">
        <v>1</v>
      </c>
      <c r="D10" s="33" t="s">
        <v>125</v>
      </c>
      <c r="E10" s="30">
        <f>SUM(LARGE($Q10:$Z10,{1,2,3,4,5,6,7}))</f>
        <v>0</v>
      </c>
      <c r="F10" s="29" t="e">
        <f>VLOOKUP($B10,WPL!$D$4:$G$50,3,FALSE)</f>
        <v>#N/A</v>
      </c>
      <c r="G10" s="29" t="e">
        <f>VLOOKUP($B10,'Sedgefield Circular'!$D$4:$F$50,3,FALSE)</f>
        <v>#N/A</v>
      </c>
      <c r="H10" s="29" t="e">
        <f>VLOOKUP($B10,'Coxhoe GW circ'!$D$4:$G$50,3,FALSE)</f>
        <v>#N/A</v>
      </c>
      <c r="I10" s="29" t="e">
        <f>VLOOKUP($B10,'Coxhoe Fields'!$D$4:$G$50,3,FALSE)</f>
        <v>#N/A</v>
      </c>
      <c r="J10" s="29" t="e">
        <f>VLOOKUP($B10,'Sedgefield 4'!$D$4:$G$50,3,FALSE)</f>
        <v>#N/A</v>
      </c>
      <c r="K10" s="29" t="e">
        <f>VLOOKUP($B10,'Walkway and Fishburn'!$D$4:$G$50,3,FALSE)</f>
        <v>#N/A</v>
      </c>
      <c r="L10" s="29" t="e">
        <f>VLOOKUP($B10,'Balls to Bridge'!$D$4:$G$50,3,FALSE)</f>
        <v>#N/A</v>
      </c>
      <c r="M10" s="29" t="e">
        <f>VLOOKUP($B10,Hett!$D$4:$G$50,3,FALSE)</f>
        <v>#N/A</v>
      </c>
      <c r="N10" s="29" t="e">
        <f>VLOOKUP($B10,Wynyard!$D$4:$G$50,3,FALSE)</f>
        <v>#N/A</v>
      </c>
      <c r="O10" s="29" t="e">
        <f>VLOOKUP($B10,'Mad Mile'!$D$4:$G$50,3,FALSE)</f>
        <v>#N/A</v>
      </c>
      <c r="P10" s="41">
        <f t="shared" si="0"/>
        <v>0</v>
      </c>
      <c r="Q10" s="12">
        <f t="shared" si="1"/>
        <v>0</v>
      </c>
      <c r="R10" s="12">
        <f t="shared" si="2"/>
        <v>0</v>
      </c>
      <c r="S10" s="12">
        <f t="shared" si="3"/>
        <v>0</v>
      </c>
      <c r="T10" s="12">
        <f t="shared" si="4"/>
        <v>0</v>
      </c>
      <c r="U10" s="12">
        <f t="shared" si="5"/>
        <v>0</v>
      </c>
      <c r="V10" s="12">
        <f t="shared" si="6"/>
        <v>0</v>
      </c>
      <c r="W10" s="12">
        <f t="shared" si="7"/>
        <v>0</v>
      </c>
      <c r="X10" s="12">
        <f t="shared" si="8"/>
        <v>0</v>
      </c>
      <c r="Y10" s="12">
        <f t="shared" si="9"/>
        <v>0</v>
      </c>
      <c r="Z10" s="12">
        <f t="shared" si="10"/>
        <v>0</v>
      </c>
    </row>
    <row r="11" spans="1:26" s="12" customFormat="1" x14ac:dyDescent="0.25">
      <c r="A11" s="13">
        <v>6</v>
      </c>
      <c r="B11" s="31" t="s">
        <v>25</v>
      </c>
      <c r="C11" s="32">
        <v>1</v>
      </c>
      <c r="D11" s="33" t="s">
        <v>125</v>
      </c>
      <c r="E11" s="30">
        <f>SUM(LARGE($Q11:$Z11,{1,2,3,4,5,6,7}))</f>
        <v>0</v>
      </c>
      <c r="F11" s="29" t="e">
        <f>VLOOKUP($B11,WPL!$D$4:$G$50,3,FALSE)</f>
        <v>#N/A</v>
      </c>
      <c r="G11" s="29" t="e">
        <f>VLOOKUP($B11,'Sedgefield Circular'!$D$4:$F$50,3,FALSE)</f>
        <v>#N/A</v>
      </c>
      <c r="H11" s="29" t="e">
        <f>VLOOKUP($B11,'Coxhoe GW circ'!$D$4:$G$50,3,FALSE)</f>
        <v>#N/A</v>
      </c>
      <c r="I11" s="29" t="e">
        <f>VLOOKUP($B11,'Coxhoe Fields'!$D$4:$G$50,3,FALSE)</f>
        <v>#N/A</v>
      </c>
      <c r="J11" s="29" t="e">
        <f>VLOOKUP($B11,'Sedgefield 4'!$D$4:$G$50,3,FALSE)</f>
        <v>#N/A</v>
      </c>
      <c r="K11" s="29" t="e">
        <f>VLOOKUP($B11,'Walkway and Fishburn'!$D$4:$G$50,3,FALSE)</f>
        <v>#N/A</v>
      </c>
      <c r="L11" s="29" t="e">
        <f>VLOOKUP($B11,'Balls to Bridge'!$D$4:$G$50,3,FALSE)</f>
        <v>#N/A</v>
      </c>
      <c r="M11" s="29" t="e">
        <f>VLOOKUP($B11,Hett!$D$4:$G$50,3,FALSE)</f>
        <v>#N/A</v>
      </c>
      <c r="N11" s="29" t="e">
        <f>VLOOKUP($B11,Wynyard!$D$4:$G$50,3,FALSE)</f>
        <v>#N/A</v>
      </c>
      <c r="O11" s="29" t="e">
        <f>VLOOKUP($B11,'Mad Mile'!$D$4:$G$50,3,FALSE)</f>
        <v>#N/A</v>
      </c>
      <c r="P11" s="41">
        <f t="shared" si="0"/>
        <v>0</v>
      </c>
      <c r="Q11" s="12">
        <f t="shared" si="1"/>
        <v>0</v>
      </c>
      <c r="R11" s="12">
        <f t="shared" si="2"/>
        <v>0</v>
      </c>
      <c r="S11" s="12">
        <f t="shared" si="3"/>
        <v>0</v>
      </c>
      <c r="T11" s="12">
        <f t="shared" si="4"/>
        <v>0</v>
      </c>
      <c r="U11" s="12">
        <f t="shared" si="5"/>
        <v>0</v>
      </c>
      <c r="V11" s="12">
        <f t="shared" si="6"/>
        <v>0</v>
      </c>
      <c r="W11" s="12">
        <f t="shared" si="7"/>
        <v>0</v>
      </c>
      <c r="X11" s="12">
        <f t="shared" si="8"/>
        <v>0</v>
      </c>
      <c r="Y11" s="12">
        <f t="shared" si="9"/>
        <v>0</v>
      </c>
      <c r="Z11" s="12">
        <f t="shared" si="10"/>
        <v>0</v>
      </c>
    </row>
    <row r="12" spans="1:26" s="12" customFormat="1" x14ac:dyDescent="0.25">
      <c r="A12" s="13">
        <v>6</v>
      </c>
      <c r="B12" s="31" t="s">
        <v>118</v>
      </c>
      <c r="C12" s="31">
        <v>1</v>
      </c>
      <c r="D12" s="33" t="s">
        <v>125</v>
      </c>
      <c r="E12" s="30">
        <f>SUM(LARGE($Q12:$Z12,{1,2,3,4,5,6,7}))</f>
        <v>0</v>
      </c>
      <c r="F12" s="29" t="e">
        <f>VLOOKUP($B12,WPL!$D$4:$G$50,3,FALSE)</f>
        <v>#N/A</v>
      </c>
      <c r="G12" s="29" t="e">
        <f>VLOOKUP($B12,'Sedgefield Circular'!$D$4:$F$50,3,FALSE)</f>
        <v>#N/A</v>
      </c>
      <c r="H12" s="29" t="e">
        <f>VLOOKUP($B12,'Coxhoe GW circ'!$D$4:$G$50,3,FALSE)</f>
        <v>#N/A</v>
      </c>
      <c r="I12" s="29" t="e">
        <f>VLOOKUP($B12,'Coxhoe Fields'!$D$4:$G$50,3,FALSE)</f>
        <v>#N/A</v>
      </c>
      <c r="J12" s="29" t="e">
        <f>VLOOKUP($B12,'Sedgefield 4'!$D$4:$G$50,3,FALSE)</f>
        <v>#N/A</v>
      </c>
      <c r="K12" s="29" t="e">
        <f>VLOOKUP($B12,'Walkway and Fishburn'!$D$4:$G$50,3,FALSE)</f>
        <v>#N/A</v>
      </c>
      <c r="L12" s="29" t="e">
        <f>VLOOKUP($B12,'Balls to Bridge'!$D$4:$G$50,3,FALSE)</f>
        <v>#N/A</v>
      </c>
      <c r="M12" s="29" t="e">
        <f>VLOOKUP($B12,Hett!$D$4:$G$50,3,FALSE)</f>
        <v>#N/A</v>
      </c>
      <c r="N12" s="29" t="e">
        <f>VLOOKUP($B12,Wynyard!$D$4:$G$50,3,FALSE)</f>
        <v>#N/A</v>
      </c>
      <c r="O12" s="29" t="e">
        <f>VLOOKUP($B12,'Mad Mile'!$D$4:$G$50,3,FALSE)</f>
        <v>#N/A</v>
      </c>
      <c r="P12" s="41">
        <f t="shared" si="0"/>
        <v>0</v>
      </c>
      <c r="Q12" s="12">
        <f t="shared" si="1"/>
        <v>0</v>
      </c>
      <c r="R12" s="12">
        <f t="shared" si="2"/>
        <v>0</v>
      </c>
      <c r="S12" s="12">
        <f t="shared" si="3"/>
        <v>0</v>
      </c>
      <c r="T12" s="12">
        <f t="shared" si="4"/>
        <v>0</v>
      </c>
      <c r="U12" s="12">
        <f t="shared" si="5"/>
        <v>0</v>
      </c>
      <c r="V12" s="12">
        <f t="shared" si="6"/>
        <v>0</v>
      </c>
      <c r="W12" s="12">
        <f t="shared" si="7"/>
        <v>0</v>
      </c>
      <c r="X12" s="12">
        <f t="shared" si="8"/>
        <v>0</v>
      </c>
      <c r="Y12" s="12">
        <f t="shared" si="9"/>
        <v>0</v>
      </c>
      <c r="Z12" s="12">
        <f t="shared" si="10"/>
        <v>0</v>
      </c>
    </row>
    <row r="13" spans="1:26" s="12" customFormat="1" x14ac:dyDescent="0.25">
      <c r="A13" s="13"/>
      <c r="B13" s="28" t="s">
        <v>72</v>
      </c>
      <c r="C13" s="31"/>
      <c r="D13" s="33"/>
      <c r="E13" s="30">
        <f>SUM(LARGE($Q13:$Z13,{1,2,3,4,5,6,7}))</f>
        <v>0</v>
      </c>
      <c r="F13" s="29" t="e">
        <f>VLOOKUP($B13,WPL!$D$4:$G$50,3,FALSE)</f>
        <v>#N/A</v>
      </c>
      <c r="G13" s="29" t="e">
        <f>VLOOKUP($B13,'Sedgefield Circular'!$D$4:$F$50,3,FALSE)</f>
        <v>#N/A</v>
      </c>
      <c r="H13" s="29" t="e">
        <f>VLOOKUP($B13,'Coxhoe GW circ'!$D$4:$G$50,3,FALSE)</f>
        <v>#N/A</v>
      </c>
      <c r="I13" s="29" t="e">
        <f>VLOOKUP($B13,'Coxhoe Fields'!$D$4:$G$50,3,FALSE)</f>
        <v>#N/A</v>
      </c>
      <c r="J13" s="29" t="e">
        <f>VLOOKUP($B13,'Sedgefield 4'!$D$4:$G$50,3,FALSE)</f>
        <v>#N/A</v>
      </c>
      <c r="K13" s="29" t="e">
        <f>VLOOKUP($B13,'Walkway and Fishburn'!$D$4:$G$50,3,FALSE)</f>
        <v>#N/A</v>
      </c>
      <c r="L13" s="29" t="e">
        <f>VLOOKUP($B13,'Balls to Bridge'!$D$4:$G$50,3,FALSE)</f>
        <v>#N/A</v>
      </c>
      <c r="M13" s="29" t="e">
        <f>VLOOKUP($B13,Hett!$D$4:$G$50,3,FALSE)</f>
        <v>#N/A</v>
      </c>
      <c r="N13" s="29" t="e">
        <f>VLOOKUP($B13,Wynyard!$D$4:$G$50,3,FALSE)</f>
        <v>#N/A</v>
      </c>
      <c r="O13" s="29" t="e">
        <f>VLOOKUP($B13,'Mad Mile'!$D$4:$G$50,3,FALSE)</f>
        <v>#N/A</v>
      </c>
      <c r="P13" s="41">
        <f t="shared" si="0"/>
        <v>0</v>
      </c>
      <c r="Q13" s="12">
        <f t="shared" ref="Q13" si="11">IF(ISNUMBER(F13),F13,0)</f>
        <v>0</v>
      </c>
      <c r="R13" s="12">
        <f t="shared" ref="R13" si="12">IF(ISNUMBER(G13),G13,0)</f>
        <v>0</v>
      </c>
      <c r="S13" s="12">
        <f t="shared" ref="S13" si="13">IF(ISNUMBER(H13),H13,0)</f>
        <v>0</v>
      </c>
      <c r="T13" s="12">
        <f t="shared" ref="T13" si="14">IF(ISNUMBER(I13),I13,0)</f>
        <v>0</v>
      </c>
      <c r="U13" s="12">
        <f t="shared" ref="U13" si="15">IF(ISNUMBER(J13),J13,0)</f>
        <v>0</v>
      </c>
      <c r="V13" s="12">
        <f t="shared" ref="V13" si="16">IF(ISNUMBER(K13),K13,0)</f>
        <v>0</v>
      </c>
      <c r="W13" s="12">
        <f t="shared" ref="W13" si="17">IF(ISNUMBER(L13),L13,0)</f>
        <v>0</v>
      </c>
      <c r="X13" s="12">
        <f t="shared" ref="X13" si="18">IF(ISNUMBER(M13),M13,0)</f>
        <v>0</v>
      </c>
      <c r="Y13" s="12">
        <f t="shared" ref="Y13" si="19">IF(ISNUMBER(N13),N13,0)</f>
        <v>0</v>
      </c>
      <c r="Z13" s="12">
        <f t="shared" ref="Z13" si="20">IF(ISNUMBER(O13),O13,0)</f>
        <v>0</v>
      </c>
    </row>
    <row r="14" spans="1:26" s="12" customFormat="1" x14ac:dyDescent="0.25">
      <c r="A14" s="13"/>
      <c r="B14" s="52" t="s">
        <v>127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12">
        <f t="shared" si="1"/>
        <v>0</v>
      </c>
      <c r="R14" s="12">
        <f t="shared" si="2"/>
        <v>0</v>
      </c>
      <c r="S14" s="12">
        <f t="shared" si="3"/>
        <v>0</v>
      </c>
      <c r="T14" s="12">
        <f t="shared" si="4"/>
        <v>0</v>
      </c>
      <c r="U14" s="12">
        <f t="shared" si="5"/>
        <v>0</v>
      </c>
      <c r="V14" s="12">
        <f t="shared" si="6"/>
        <v>0</v>
      </c>
      <c r="W14" s="12">
        <f t="shared" si="7"/>
        <v>0</v>
      </c>
      <c r="X14" s="12">
        <f t="shared" si="8"/>
        <v>0</v>
      </c>
      <c r="Y14" s="12">
        <f t="shared" si="9"/>
        <v>0</v>
      </c>
      <c r="Z14" s="12">
        <f t="shared" si="10"/>
        <v>0</v>
      </c>
    </row>
    <row r="15" spans="1:26" s="12" customFormat="1" x14ac:dyDescent="0.25">
      <c r="A15" s="13">
        <v>2</v>
      </c>
      <c r="B15" s="31" t="s">
        <v>5</v>
      </c>
      <c r="C15" s="32">
        <v>1</v>
      </c>
      <c r="D15" s="34" t="s">
        <v>124</v>
      </c>
      <c r="E15" s="30">
        <f>SUM(LARGE($Q15:$Z15,{1,2,3,4,5,6,7}))</f>
        <v>68</v>
      </c>
      <c r="F15" s="29">
        <f>VLOOKUP($B15,WPL!$D$4:$G$50,3,FALSE)</f>
        <v>7</v>
      </c>
      <c r="G15" s="29">
        <f>VLOOKUP($B15,'Sedgefield Circular'!$D$4:$F$50,3,FALSE)</f>
        <v>10</v>
      </c>
      <c r="H15" s="29">
        <f>VLOOKUP($B15,'Coxhoe GW circ'!$D$4:$G$50,3,FALSE)</f>
        <v>10</v>
      </c>
      <c r="I15" s="29">
        <f>VLOOKUP($B15,'Coxhoe Fields'!$D$4:$G$50,3,FALSE)</f>
        <v>10</v>
      </c>
      <c r="J15" s="29">
        <f>VLOOKUP($B15,'Sedgefield 4'!$D$4:$G$50,3,FALSE)</f>
        <v>10</v>
      </c>
      <c r="K15" s="29">
        <f>VLOOKUP($B15,'Walkway and Fishburn'!$D$4:$G$50,3,FALSE)</f>
        <v>9</v>
      </c>
      <c r="L15" s="29">
        <f>VLOOKUP($B15,'Balls to Bridge'!$D$4:$G$50,3,FALSE)</f>
        <v>8</v>
      </c>
      <c r="M15" s="29">
        <f>VLOOKUP($B15,Hett!$D$4:$G$50,3,FALSE)</f>
        <v>9</v>
      </c>
      <c r="N15" s="29">
        <f>VLOOKUP($B15,Wynyard!$D$4:$G$50,3,FALSE)</f>
        <v>10</v>
      </c>
      <c r="O15" s="29">
        <f>VLOOKUP($B15,'Mad Mile'!$D$4:$G$50,3,FALSE)</f>
        <v>8</v>
      </c>
      <c r="P15" s="41">
        <f t="shared" ref="P15:P57" si="21">COUNT(F15:O15)</f>
        <v>10</v>
      </c>
      <c r="Q15" s="12">
        <f>IF(ISNUMBER(F15),F15,0)</f>
        <v>7</v>
      </c>
      <c r="R15" s="12">
        <f t="shared" ref="R15:Z15" si="22">IF(ISNUMBER(G15),G15,0)</f>
        <v>10</v>
      </c>
      <c r="S15" s="12">
        <f t="shared" si="22"/>
        <v>10</v>
      </c>
      <c r="T15" s="12">
        <f t="shared" si="22"/>
        <v>10</v>
      </c>
      <c r="U15" s="12">
        <f t="shared" si="22"/>
        <v>10</v>
      </c>
      <c r="V15" s="12">
        <f t="shared" si="22"/>
        <v>9</v>
      </c>
      <c r="W15" s="12">
        <f t="shared" si="22"/>
        <v>8</v>
      </c>
      <c r="X15" s="12">
        <f t="shared" si="22"/>
        <v>9</v>
      </c>
      <c r="Y15" s="12">
        <f t="shared" si="22"/>
        <v>10</v>
      </c>
      <c r="Z15" s="12">
        <f t="shared" si="22"/>
        <v>8</v>
      </c>
    </row>
    <row r="16" spans="1:26" s="12" customFormat="1" x14ac:dyDescent="0.25">
      <c r="A16" s="13">
        <v>2</v>
      </c>
      <c r="B16" s="31" t="s">
        <v>27</v>
      </c>
      <c r="C16" s="32">
        <v>1</v>
      </c>
      <c r="D16" s="34" t="s">
        <v>124</v>
      </c>
      <c r="E16" s="30">
        <f>SUM(LARGE($Q16:$Z16,{1,2,3,4,5,6,7}))</f>
        <v>65</v>
      </c>
      <c r="F16" s="29">
        <f>VLOOKUP($B16,WPL!$D$4:$G$50,3,FALSE)</f>
        <v>9</v>
      </c>
      <c r="G16" s="29">
        <f>VLOOKUP($B16,'Sedgefield Circular'!$D$4:$F$50,3,FALSE)</f>
        <v>9</v>
      </c>
      <c r="H16" s="29">
        <f>VLOOKUP($B16,'Coxhoe GW circ'!$D$4:$G$50,3,FALSE)</f>
        <v>9</v>
      </c>
      <c r="I16" s="29">
        <f>VLOOKUP($B16,'Coxhoe Fields'!$D$4:$G$50,3,FALSE)</f>
        <v>9</v>
      </c>
      <c r="J16" s="29">
        <f>VLOOKUP($B16,'Sedgefield 4'!$D$4:$G$50,3,FALSE)</f>
        <v>9</v>
      </c>
      <c r="K16" s="29">
        <f>VLOOKUP($B16,'Walkway and Fishburn'!$D$4:$G$50,3,FALSE)</f>
        <v>10</v>
      </c>
      <c r="L16" s="29">
        <f>VLOOKUP($B16,'Balls to Bridge'!$D$4:$G$50,3,FALSE)</f>
        <v>9</v>
      </c>
      <c r="M16" s="29">
        <f>VLOOKUP($B16,Hett!$D$4:$G$50,3,FALSE)</f>
        <v>10</v>
      </c>
      <c r="N16" s="29">
        <f>VLOOKUP($B16,Wynyard!$D$4:$G$50,3,FALSE)</f>
        <v>8</v>
      </c>
      <c r="O16" s="29">
        <f>VLOOKUP($B16,'Mad Mile'!$D$4:$G$50,3,FALSE)</f>
        <v>9</v>
      </c>
      <c r="P16" s="41">
        <f t="shared" si="21"/>
        <v>10</v>
      </c>
      <c r="Q16" s="12">
        <f t="shared" ref="Q16:Q55" si="23">IF(ISNUMBER(F16),F16,0)</f>
        <v>9</v>
      </c>
      <c r="R16" s="12">
        <f t="shared" ref="R16:R55" si="24">IF(ISNUMBER(G16),G16,0)</f>
        <v>9</v>
      </c>
      <c r="S16" s="12">
        <f t="shared" ref="S16:S55" si="25">IF(ISNUMBER(H16),H16,0)</f>
        <v>9</v>
      </c>
      <c r="T16" s="12">
        <f t="shared" ref="T16:T55" si="26">IF(ISNUMBER(I16),I16,0)</f>
        <v>9</v>
      </c>
      <c r="U16" s="12">
        <f t="shared" ref="U16:U55" si="27">IF(ISNUMBER(J16),J16,0)</f>
        <v>9</v>
      </c>
      <c r="V16" s="12">
        <f t="shared" ref="V16:V55" si="28">IF(ISNUMBER(K16),K16,0)</f>
        <v>10</v>
      </c>
      <c r="W16" s="12">
        <f t="shared" ref="W16:W55" si="29">IF(ISNUMBER(L16),L16,0)</f>
        <v>9</v>
      </c>
      <c r="X16" s="12">
        <f t="shared" ref="X16:X55" si="30">IF(ISNUMBER(M16),M16,0)</f>
        <v>10</v>
      </c>
      <c r="Y16" s="12">
        <f t="shared" ref="Y16:Y55" si="31">IF(ISNUMBER(N16),N16,0)</f>
        <v>8</v>
      </c>
      <c r="Z16" s="12">
        <f t="shared" ref="Z16:Z55" si="32">IF(ISNUMBER(O16),O16,0)</f>
        <v>9</v>
      </c>
    </row>
    <row r="17" spans="1:26" s="12" customFormat="1" x14ac:dyDescent="0.25">
      <c r="A17" s="13">
        <v>2</v>
      </c>
      <c r="B17" s="31" t="s">
        <v>3</v>
      </c>
      <c r="C17" s="31">
        <v>1</v>
      </c>
      <c r="D17" s="34" t="s">
        <v>124</v>
      </c>
      <c r="E17" s="30">
        <f>SUM(LARGE($Q17:$Z17,{1,2,3,4,5,6,7}))</f>
        <v>63</v>
      </c>
      <c r="F17" s="29">
        <f>VLOOKUP($B17,WPL!$D$4:$G$50,3,FALSE)</f>
        <v>10</v>
      </c>
      <c r="G17" s="29">
        <f>VLOOKUP($B17,'Sedgefield Circular'!$D$4:$F$50,3,FALSE)</f>
        <v>8</v>
      </c>
      <c r="H17" s="29" t="e">
        <f>VLOOKUP($B17,'Coxhoe GW circ'!$D$4:$G$50,3,FALSE)</f>
        <v>#N/A</v>
      </c>
      <c r="I17" s="29">
        <f>VLOOKUP($B17,'Coxhoe Fields'!$D$4:$G$50,3,FALSE)</f>
        <v>8</v>
      </c>
      <c r="J17" s="29">
        <f>VLOOKUP($B17,'Sedgefield 4'!$D$4:$G$50,3,FALSE)</f>
        <v>8</v>
      </c>
      <c r="K17" s="29" t="e">
        <f>VLOOKUP($B17,'Walkway and Fishburn'!$D$4:$G$50,3,FALSE)</f>
        <v>#N/A</v>
      </c>
      <c r="L17" s="29">
        <f>VLOOKUP($B17,'Balls to Bridge'!$D$4:$G$50,3,FALSE)</f>
        <v>10</v>
      </c>
      <c r="M17" s="29">
        <f>VLOOKUP($B17,Hett!$D$4:$G$50,3,FALSE)</f>
        <v>8</v>
      </c>
      <c r="N17" s="29">
        <f>VLOOKUP($B17,Wynyard!$D$4:$G$50,3,FALSE)</f>
        <v>9</v>
      </c>
      <c r="O17" s="29">
        <f>VLOOKUP($B17,'Mad Mile'!$D$4:$G$50,3,FALSE)</f>
        <v>10</v>
      </c>
      <c r="P17" s="41">
        <f t="shared" si="21"/>
        <v>8</v>
      </c>
      <c r="Q17" s="12">
        <f t="shared" si="23"/>
        <v>10</v>
      </c>
      <c r="R17" s="12">
        <f t="shared" si="24"/>
        <v>8</v>
      </c>
      <c r="S17" s="12">
        <f t="shared" si="25"/>
        <v>0</v>
      </c>
      <c r="T17" s="12">
        <f t="shared" si="26"/>
        <v>8</v>
      </c>
      <c r="U17" s="12">
        <f t="shared" si="27"/>
        <v>8</v>
      </c>
      <c r="V17" s="12">
        <f t="shared" si="28"/>
        <v>0</v>
      </c>
      <c r="W17" s="12">
        <f t="shared" si="29"/>
        <v>10</v>
      </c>
      <c r="X17" s="12">
        <f t="shared" si="30"/>
        <v>8</v>
      </c>
      <c r="Y17" s="12">
        <f t="shared" si="31"/>
        <v>9</v>
      </c>
      <c r="Z17" s="12">
        <f t="shared" si="32"/>
        <v>10</v>
      </c>
    </row>
    <row r="18" spans="1:26" s="12" customFormat="1" x14ac:dyDescent="0.25">
      <c r="A18" s="13">
        <v>2</v>
      </c>
      <c r="B18" s="31" t="s">
        <v>28</v>
      </c>
      <c r="C18" s="31">
        <v>1</v>
      </c>
      <c r="D18" s="34" t="s">
        <v>124</v>
      </c>
      <c r="E18" s="30">
        <f>SUM(LARGE($Q18:$Z18,{1,2,3,4,5,6,7}))</f>
        <v>49</v>
      </c>
      <c r="F18" s="29">
        <f>VLOOKUP($B18,WPL!$D$4:$G$50,3,FALSE)</f>
        <v>5</v>
      </c>
      <c r="G18" s="29">
        <f>VLOOKUP($B18,'Sedgefield Circular'!$D$4:$F$50,3,FALSE)</f>
        <v>3</v>
      </c>
      <c r="H18" s="29">
        <f>VLOOKUP($B18,'Coxhoe GW circ'!$D$4:$G$50,3,FALSE)</f>
        <v>8</v>
      </c>
      <c r="I18" s="29" t="e">
        <f>VLOOKUP($B18,'Coxhoe Fields'!$D$4:$G$50,3,FALSE)</f>
        <v>#N/A</v>
      </c>
      <c r="J18" s="29">
        <f>VLOOKUP($B18,'Sedgefield 4'!$D$4:$G$50,3,FALSE)</f>
        <v>7</v>
      </c>
      <c r="K18" s="29">
        <f>VLOOKUP($B18,'Walkway and Fishburn'!$D$4:$G$50,3,FALSE)</f>
        <v>7</v>
      </c>
      <c r="L18" s="29">
        <f>VLOOKUP($B18,'Balls to Bridge'!$D$4:$G$50,3,FALSE)</f>
        <v>7</v>
      </c>
      <c r="M18" s="29">
        <f>VLOOKUP($B18,Hett!$D$4:$G$50,3,FALSE)</f>
        <v>7</v>
      </c>
      <c r="N18" s="29" t="e">
        <f>VLOOKUP($B18,Wynyard!$D$4:$G$50,3,FALSE)</f>
        <v>#N/A</v>
      </c>
      <c r="O18" s="29">
        <f>VLOOKUP($B18,'Mad Mile'!$D$4:$G$50,3,FALSE)</f>
        <v>8</v>
      </c>
      <c r="P18" s="41">
        <f t="shared" si="21"/>
        <v>8</v>
      </c>
      <c r="Q18" s="12">
        <f t="shared" si="23"/>
        <v>5</v>
      </c>
      <c r="R18" s="12">
        <f t="shared" si="24"/>
        <v>3</v>
      </c>
      <c r="S18" s="12">
        <f t="shared" si="25"/>
        <v>8</v>
      </c>
      <c r="T18" s="12">
        <f t="shared" si="26"/>
        <v>0</v>
      </c>
      <c r="U18" s="12">
        <f t="shared" si="27"/>
        <v>7</v>
      </c>
      <c r="V18" s="12">
        <f t="shared" si="28"/>
        <v>7</v>
      </c>
      <c r="W18" s="12">
        <f t="shared" si="29"/>
        <v>7</v>
      </c>
      <c r="X18" s="12">
        <f t="shared" si="30"/>
        <v>7</v>
      </c>
      <c r="Y18" s="12">
        <f t="shared" si="31"/>
        <v>0</v>
      </c>
      <c r="Z18" s="12">
        <f t="shared" si="32"/>
        <v>8</v>
      </c>
    </row>
    <row r="19" spans="1:26" s="12" customFormat="1" x14ac:dyDescent="0.25">
      <c r="A19" s="13">
        <v>2</v>
      </c>
      <c r="B19" s="31" t="s">
        <v>53</v>
      </c>
      <c r="C19" s="31">
        <v>1</v>
      </c>
      <c r="D19" s="34" t="s">
        <v>124</v>
      </c>
      <c r="E19" s="30">
        <f>SUM(LARGE($Q19:$Z19,{1,2,3,4,5,6,7}))</f>
        <v>44</v>
      </c>
      <c r="F19" s="29">
        <f>VLOOKUP($B19,WPL!$D$4:$G$50,3,FALSE)</f>
        <v>1</v>
      </c>
      <c r="G19" s="29">
        <f>VLOOKUP($B19,'Sedgefield Circular'!$D$4:$F$50,3,FALSE)</f>
        <v>6</v>
      </c>
      <c r="H19" s="29">
        <f>VLOOKUP($B19,'Coxhoe GW circ'!$D$4:$G$50,3,FALSE)</f>
        <v>7</v>
      </c>
      <c r="I19" s="29" t="e">
        <f>VLOOKUP($B19,'Coxhoe Fields'!$D$4:$G$50,3,FALSE)</f>
        <v>#N/A</v>
      </c>
      <c r="J19" s="29">
        <f>VLOOKUP($B19,'Sedgefield 4'!$D$4:$G$50,3,FALSE)</f>
        <v>5</v>
      </c>
      <c r="K19" s="29">
        <f>VLOOKUP($B19,'Walkway and Fishburn'!$D$4:$G$50,3,FALSE)</f>
        <v>8</v>
      </c>
      <c r="L19" s="29">
        <f>VLOOKUP($B19,'Balls to Bridge'!$D$4:$G$50,3,FALSE)</f>
        <v>6</v>
      </c>
      <c r="M19" s="29">
        <f>VLOOKUP($B19,Hett!$D$4:$G$50,3,FALSE)</f>
        <v>5</v>
      </c>
      <c r="N19" s="29">
        <f>VLOOKUP($B19,Wynyard!$D$4:$G$50,3,FALSE)</f>
        <v>7</v>
      </c>
      <c r="O19" s="29">
        <f>VLOOKUP($B19,'Mad Mile'!$D$4:$G$50,3,FALSE)</f>
        <v>3</v>
      </c>
      <c r="P19" s="41">
        <f t="shared" si="21"/>
        <v>9</v>
      </c>
      <c r="Q19" s="12">
        <f t="shared" si="23"/>
        <v>1</v>
      </c>
      <c r="R19" s="12">
        <f t="shared" si="24"/>
        <v>6</v>
      </c>
      <c r="S19" s="12">
        <f t="shared" si="25"/>
        <v>7</v>
      </c>
      <c r="T19" s="12">
        <f t="shared" si="26"/>
        <v>0</v>
      </c>
      <c r="U19" s="12">
        <f t="shared" si="27"/>
        <v>5</v>
      </c>
      <c r="V19" s="12">
        <f t="shared" si="28"/>
        <v>8</v>
      </c>
      <c r="W19" s="12">
        <f t="shared" si="29"/>
        <v>6</v>
      </c>
      <c r="X19" s="12">
        <f t="shared" si="30"/>
        <v>5</v>
      </c>
      <c r="Y19" s="12">
        <f t="shared" si="31"/>
        <v>7</v>
      </c>
      <c r="Z19" s="12">
        <f t="shared" si="32"/>
        <v>3</v>
      </c>
    </row>
    <row r="20" spans="1:26" s="12" customFormat="1" x14ac:dyDescent="0.25">
      <c r="A20" s="13">
        <v>2</v>
      </c>
      <c r="B20" s="31" t="s">
        <v>17</v>
      </c>
      <c r="C20" s="32">
        <v>1</v>
      </c>
      <c r="D20" s="34" t="s">
        <v>124</v>
      </c>
      <c r="E20" s="30">
        <f>SUM(LARGE($Q20:$Z20,{1,2,3,4,5,6,7}))</f>
        <v>37</v>
      </c>
      <c r="F20" s="29">
        <f>VLOOKUP($B20,WPL!$D$4:$G$50,3,FALSE)</f>
        <v>3</v>
      </c>
      <c r="G20" s="29">
        <f>VLOOKUP($B20,'Sedgefield Circular'!$D$4:$F$50,3,FALSE)</f>
        <v>2</v>
      </c>
      <c r="H20" s="29">
        <f>VLOOKUP($B20,'Coxhoe GW circ'!$D$4:$G$50,3,FALSE)</f>
        <v>5</v>
      </c>
      <c r="I20" s="29">
        <f>VLOOKUP($B20,'Coxhoe Fields'!$D$4:$G$50,3,FALSE)</f>
        <v>7</v>
      </c>
      <c r="J20" s="29">
        <f>VLOOKUP($B20,'Sedgefield 4'!$D$4:$G$50,3,FALSE)</f>
        <v>3</v>
      </c>
      <c r="K20" s="29">
        <f>VLOOKUP($B20,'Walkway and Fishburn'!$D$4:$G$50,3,FALSE)</f>
        <v>6</v>
      </c>
      <c r="L20" s="29">
        <f>VLOOKUP($B20,'Balls to Bridge'!$D$4:$G$50,3,FALSE)</f>
        <v>3</v>
      </c>
      <c r="M20" s="29">
        <f>VLOOKUP($B20,Hett!$D$4:$G$50,3,FALSE)</f>
        <v>6</v>
      </c>
      <c r="N20" s="29">
        <f>VLOOKUP($B20,Wynyard!$D$4:$G$50,3,FALSE)</f>
        <v>5</v>
      </c>
      <c r="O20" s="29">
        <f>VLOOKUP($B20,'Mad Mile'!$D$4:$G$50,3,FALSE)</f>
        <v>5</v>
      </c>
      <c r="P20" s="41">
        <f t="shared" si="21"/>
        <v>10</v>
      </c>
      <c r="Q20" s="12">
        <f t="shared" si="23"/>
        <v>3</v>
      </c>
      <c r="R20" s="12">
        <f t="shared" si="24"/>
        <v>2</v>
      </c>
      <c r="S20" s="12">
        <f t="shared" si="25"/>
        <v>5</v>
      </c>
      <c r="T20" s="12">
        <f t="shared" si="26"/>
        <v>7</v>
      </c>
      <c r="U20" s="12">
        <f t="shared" si="27"/>
        <v>3</v>
      </c>
      <c r="V20" s="12">
        <f t="shared" si="28"/>
        <v>6</v>
      </c>
      <c r="W20" s="12">
        <f t="shared" si="29"/>
        <v>3</v>
      </c>
      <c r="X20" s="12">
        <f t="shared" si="30"/>
        <v>6</v>
      </c>
      <c r="Y20" s="12">
        <f t="shared" si="31"/>
        <v>5</v>
      </c>
      <c r="Z20" s="12">
        <f t="shared" si="32"/>
        <v>5</v>
      </c>
    </row>
    <row r="21" spans="1:26" s="12" customFormat="1" x14ac:dyDescent="0.25">
      <c r="A21" s="13">
        <v>2</v>
      </c>
      <c r="B21" s="31" t="s">
        <v>10</v>
      </c>
      <c r="C21" s="32">
        <v>1</v>
      </c>
      <c r="D21" s="34" t="s">
        <v>124</v>
      </c>
      <c r="E21" s="30">
        <f>SUM(LARGE($Q21:$Z21,{1,2,3,4,5,6,7}))</f>
        <v>34</v>
      </c>
      <c r="F21" s="29">
        <f>VLOOKUP($B21,WPL!$D$4:$G$50,3,FALSE)</f>
        <v>0</v>
      </c>
      <c r="G21" s="29">
        <f>VLOOKUP($B21,'Sedgefield Circular'!$D$4:$F$50,3,FALSE)</f>
        <v>1</v>
      </c>
      <c r="H21" s="29">
        <f>VLOOKUP($B21,'Coxhoe GW circ'!$D$4:$G$50,3,FALSE)</f>
        <v>6</v>
      </c>
      <c r="I21" s="29" t="e">
        <f>VLOOKUP($B21,'Coxhoe Fields'!$D$4:$G$50,3,FALSE)</f>
        <v>#N/A</v>
      </c>
      <c r="J21" s="29">
        <f>VLOOKUP($B21,'Sedgefield 4'!$D$4:$G$50,3,FALSE)</f>
        <v>6</v>
      </c>
      <c r="K21" s="29" t="e">
        <f>VLOOKUP($B21,'Walkway and Fishburn'!$D$4:$G$50,3,FALSE)</f>
        <v>#N/A</v>
      </c>
      <c r="L21" s="29">
        <f>VLOOKUP($B21,'Balls to Bridge'!$D$4:$G$50,3,FALSE)</f>
        <v>5</v>
      </c>
      <c r="M21" s="29">
        <f>VLOOKUP($B21,Hett!$D$4:$G$50,3,FALSE)</f>
        <v>4</v>
      </c>
      <c r="N21" s="29">
        <f>VLOOKUP($B21,Wynyard!$D$4:$G$50,3,FALSE)</f>
        <v>6</v>
      </c>
      <c r="O21" s="29">
        <f>VLOOKUP($B21,'Mad Mile'!$D$4:$G$50,3,FALSE)</f>
        <v>6</v>
      </c>
      <c r="P21" s="41">
        <f t="shared" si="21"/>
        <v>8</v>
      </c>
      <c r="Q21" s="12">
        <f t="shared" si="23"/>
        <v>0</v>
      </c>
      <c r="R21" s="12">
        <f t="shared" si="24"/>
        <v>1</v>
      </c>
      <c r="S21" s="12">
        <f t="shared" si="25"/>
        <v>6</v>
      </c>
      <c r="T21" s="12">
        <f t="shared" si="26"/>
        <v>0</v>
      </c>
      <c r="U21" s="12">
        <f t="shared" si="27"/>
        <v>6</v>
      </c>
      <c r="V21" s="12">
        <f t="shared" si="28"/>
        <v>0</v>
      </c>
      <c r="W21" s="12">
        <f t="shared" si="29"/>
        <v>5</v>
      </c>
      <c r="X21" s="12">
        <f t="shared" si="30"/>
        <v>4</v>
      </c>
      <c r="Y21" s="12">
        <f t="shared" si="31"/>
        <v>6</v>
      </c>
      <c r="Z21" s="12">
        <f t="shared" si="32"/>
        <v>6</v>
      </c>
    </row>
    <row r="22" spans="1:26" s="12" customFormat="1" x14ac:dyDescent="0.25">
      <c r="A22" s="13">
        <v>2</v>
      </c>
      <c r="B22" s="31" t="s">
        <v>40</v>
      </c>
      <c r="C22" s="32">
        <v>1</v>
      </c>
      <c r="D22" s="34" t="s">
        <v>124</v>
      </c>
      <c r="E22" s="30">
        <f>SUM(LARGE($Q22:$Z22,{1,2,3,4,5,6,7}))</f>
        <v>27</v>
      </c>
      <c r="F22" s="29">
        <f>VLOOKUP($B22,WPL!$D$4:$G$50,3,FALSE)</f>
        <v>2</v>
      </c>
      <c r="G22" s="29">
        <f>VLOOKUP($B22,'Sedgefield Circular'!$D$4:$F$50,3,FALSE)</f>
        <v>5</v>
      </c>
      <c r="H22" s="29" t="e">
        <f>VLOOKUP($B22,'Coxhoe GW circ'!$D$4:$G$50,3,FALSE)</f>
        <v>#N/A</v>
      </c>
      <c r="I22" s="29" t="e">
        <f>VLOOKUP($B22,'Coxhoe Fields'!$D$4:$G$50,3,FALSE)</f>
        <v>#N/A</v>
      </c>
      <c r="J22" s="29">
        <f>VLOOKUP($B22,'Sedgefield 4'!$D$4:$G$50,3,FALSE)</f>
        <v>4</v>
      </c>
      <c r="K22" s="29">
        <f>VLOOKUP($B22,'Walkway and Fishburn'!$D$4:$G$50,3,FALSE)</f>
        <v>4</v>
      </c>
      <c r="L22" s="29">
        <f>VLOOKUP($B22,'Balls to Bridge'!$D$4:$G$50,3,FALSE)</f>
        <v>4</v>
      </c>
      <c r="M22" s="29" t="e">
        <f>VLOOKUP($B22,Hett!$D$4:$G$50,3,FALSE)</f>
        <v>#N/A</v>
      </c>
      <c r="N22" s="29">
        <f>VLOOKUP($B22,Wynyard!$D$4:$G$50,3,FALSE)</f>
        <v>4</v>
      </c>
      <c r="O22" s="29">
        <f>VLOOKUP($B22,'Mad Mile'!$D$4:$G$50,3,FALSE)</f>
        <v>4</v>
      </c>
      <c r="P22" s="41">
        <f t="shared" si="21"/>
        <v>7</v>
      </c>
      <c r="Q22" s="12">
        <f t="shared" si="23"/>
        <v>2</v>
      </c>
      <c r="R22" s="12">
        <f t="shared" si="24"/>
        <v>5</v>
      </c>
      <c r="S22" s="12">
        <f t="shared" si="25"/>
        <v>0</v>
      </c>
      <c r="T22" s="12">
        <f t="shared" si="26"/>
        <v>0</v>
      </c>
      <c r="U22" s="12">
        <f t="shared" si="27"/>
        <v>4</v>
      </c>
      <c r="V22" s="12">
        <f t="shared" si="28"/>
        <v>4</v>
      </c>
      <c r="W22" s="12">
        <f t="shared" si="29"/>
        <v>4</v>
      </c>
      <c r="X22" s="12">
        <f t="shared" si="30"/>
        <v>0</v>
      </c>
      <c r="Y22" s="12">
        <f t="shared" si="31"/>
        <v>4</v>
      </c>
      <c r="Z22" s="12">
        <f t="shared" si="32"/>
        <v>4</v>
      </c>
    </row>
    <row r="23" spans="1:26" s="12" customFormat="1" x14ac:dyDescent="0.25">
      <c r="A23" s="13">
        <v>2</v>
      </c>
      <c r="B23" s="34" t="s">
        <v>18</v>
      </c>
      <c r="C23" s="34">
        <v>1</v>
      </c>
      <c r="D23" s="34" t="s">
        <v>124</v>
      </c>
      <c r="E23" s="30">
        <f>SUM(LARGE($Q23:$Z23,{1,2,3,4,5,6,7}))</f>
        <v>24</v>
      </c>
      <c r="F23" s="29" t="e">
        <f>VLOOKUP($B23,WPL!$D$4:$G$50,3,FALSE)</f>
        <v>#N/A</v>
      </c>
      <c r="G23" s="29" t="e">
        <f>VLOOKUP($B23,'Sedgefield Circular'!$D$4:$F$50,3,FALSE)</f>
        <v>#N/A</v>
      </c>
      <c r="H23" s="29">
        <f>VLOOKUP($B23,'Coxhoe GW circ'!$D$4:$G$50,3,FALSE)</f>
        <v>3</v>
      </c>
      <c r="I23" s="29">
        <f>VLOOKUP($B23,'Coxhoe Fields'!$D$4:$G$50,3,FALSE)</f>
        <v>6</v>
      </c>
      <c r="J23" s="29">
        <f>VLOOKUP($B23,'Sedgefield 4'!$D$4:$G$50,3,FALSE)</f>
        <v>1</v>
      </c>
      <c r="K23" s="29">
        <f>VLOOKUP($B23,'Walkway and Fishburn'!$D$4:$G$50,3,FALSE)</f>
        <v>5</v>
      </c>
      <c r="L23" s="29">
        <f>VLOOKUP($B23,'Balls to Bridge'!$D$4:$G$50,3,FALSE)</f>
        <v>2</v>
      </c>
      <c r="M23" s="29">
        <f>VLOOKUP($B23,Hett!$D$4:$G$50,3,FALSE)</f>
        <v>3</v>
      </c>
      <c r="N23" s="29">
        <f>VLOOKUP($B23,Wynyard!$D$4:$G$50,3,FALSE)</f>
        <v>3</v>
      </c>
      <c r="O23" s="29">
        <f>VLOOKUP($B23,'Mad Mile'!$D$4:$G$50,3,FALSE)</f>
        <v>2</v>
      </c>
      <c r="P23" s="41">
        <f t="shared" si="21"/>
        <v>8</v>
      </c>
      <c r="Q23" s="12">
        <f t="shared" si="23"/>
        <v>0</v>
      </c>
      <c r="R23" s="12">
        <f t="shared" si="24"/>
        <v>0</v>
      </c>
      <c r="S23" s="12">
        <f t="shared" si="25"/>
        <v>3</v>
      </c>
      <c r="T23" s="12">
        <f t="shared" si="26"/>
        <v>6</v>
      </c>
      <c r="U23" s="12">
        <f t="shared" si="27"/>
        <v>1</v>
      </c>
      <c r="V23" s="12">
        <f t="shared" si="28"/>
        <v>5</v>
      </c>
      <c r="W23" s="12">
        <f t="shared" si="29"/>
        <v>2</v>
      </c>
      <c r="X23" s="12">
        <f t="shared" si="30"/>
        <v>3</v>
      </c>
      <c r="Y23" s="12">
        <f t="shared" si="31"/>
        <v>3</v>
      </c>
      <c r="Z23" s="12">
        <f t="shared" si="32"/>
        <v>2</v>
      </c>
    </row>
    <row r="24" spans="1:26" s="12" customFormat="1" x14ac:dyDescent="0.25">
      <c r="A24" s="13">
        <v>2</v>
      </c>
      <c r="B24" s="31" t="s">
        <v>147</v>
      </c>
      <c r="C24" s="32">
        <v>1</v>
      </c>
      <c r="D24" s="34" t="s">
        <v>124</v>
      </c>
      <c r="E24" s="30">
        <f>SUM(LARGE($Q24:$Z24,{1,2,3,4,5,6,7}))</f>
        <v>14</v>
      </c>
      <c r="F24" s="29">
        <f>VLOOKUP($B24,WPL!$D$4:$G$50,3,FALSE)</f>
        <v>7</v>
      </c>
      <c r="G24" s="29">
        <f>VLOOKUP($B24,'Sedgefield Circular'!$D$4:$F$50,3,FALSE)</f>
        <v>7</v>
      </c>
      <c r="H24" s="29" t="e">
        <f>VLOOKUP($B24,'Coxhoe GW circ'!$D$4:$G$50,3,FALSE)</f>
        <v>#N/A</v>
      </c>
      <c r="I24" s="29" t="e">
        <f>VLOOKUP($B24,'Coxhoe Fields'!$D$4:$G$50,3,FALSE)</f>
        <v>#N/A</v>
      </c>
      <c r="J24" s="29" t="e">
        <f>VLOOKUP($B24,'Sedgefield 4'!$D$4:$G$50,3,FALSE)</f>
        <v>#N/A</v>
      </c>
      <c r="K24" s="29" t="e">
        <f>VLOOKUP($B24,'Walkway and Fishburn'!$D$4:$G$50,3,FALSE)</f>
        <v>#N/A</v>
      </c>
      <c r="L24" s="29" t="e">
        <f>VLOOKUP($B24,'Balls to Bridge'!$D$4:$G$50,3,FALSE)</f>
        <v>#N/A</v>
      </c>
      <c r="M24" s="29" t="e">
        <f>VLOOKUP($B24,Hett!$D$4:$G$50,3,FALSE)</f>
        <v>#N/A</v>
      </c>
      <c r="N24" s="29" t="e">
        <f>VLOOKUP($B24,Wynyard!$D$4:$G$50,3,FALSE)</f>
        <v>#N/A</v>
      </c>
      <c r="O24" s="29" t="e">
        <f>VLOOKUP($B24,'Mad Mile'!$D$4:$G$50,3,FALSE)</f>
        <v>#N/A</v>
      </c>
      <c r="P24" s="41">
        <f t="shared" si="21"/>
        <v>2</v>
      </c>
      <c r="Q24" s="12">
        <f t="shared" si="23"/>
        <v>7</v>
      </c>
      <c r="R24" s="12">
        <f t="shared" si="24"/>
        <v>7</v>
      </c>
      <c r="S24" s="12">
        <f t="shared" si="25"/>
        <v>0</v>
      </c>
      <c r="T24" s="12">
        <f t="shared" si="26"/>
        <v>0</v>
      </c>
      <c r="U24" s="12">
        <f t="shared" si="27"/>
        <v>0</v>
      </c>
      <c r="V24" s="12">
        <f t="shared" si="28"/>
        <v>0</v>
      </c>
      <c r="W24" s="12">
        <f t="shared" si="29"/>
        <v>0</v>
      </c>
      <c r="X24" s="12">
        <f t="shared" si="30"/>
        <v>0</v>
      </c>
      <c r="Y24" s="12">
        <f t="shared" si="31"/>
        <v>0</v>
      </c>
      <c r="Z24" s="12">
        <f t="shared" si="32"/>
        <v>0</v>
      </c>
    </row>
    <row r="25" spans="1:26" s="12" customFormat="1" x14ac:dyDescent="0.25">
      <c r="A25" s="13">
        <v>2</v>
      </c>
      <c r="B25" s="31" t="s">
        <v>31</v>
      </c>
      <c r="C25" s="32">
        <v>1</v>
      </c>
      <c r="D25" s="34" t="s">
        <v>124</v>
      </c>
      <c r="E25" s="30">
        <f>SUM(LARGE($Q25:$Z25,{1,2,3,4,5,6,7}))</f>
        <v>11</v>
      </c>
      <c r="F25" s="29" t="e">
        <f>VLOOKUP($B25,WPL!$D$4:$G$50,3,FALSE)</f>
        <v>#N/A</v>
      </c>
      <c r="G25" s="29">
        <f>VLOOKUP($B25,'Sedgefield Circular'!$D$4:$F$50,3,FALSE)</f>
        <v>0</v>
      </c>
      <c r="H25" s="29">
        <f>VLOOKUP($B25,'Coxhoe GW circ'!$D$4:$G$50,3,FALSE)</f>
        <v>4</v>
      </c>
      <c r="I25" s="29" t="e">
        <f>VLOOKUP($B25,'Coxhoe Fields'!$D$4:$G$50,3,FALSE)</f>
        <v>#N/A</v>
      </c>
      <c r="J25" s="29">
        <f>VLOOKUP($B25,'Sedgefield 4'!$D$4:$G$50,3,FALSE)</f>
        <v>2</v>
      </c>
      <c r="K25" s="29">
        <f>VLOOKUP($B25,'Walkway and Fishburn'!$D$4:$G$50,3,FALSE)</f>
        <v>3</v>
      </c>
      <c r="L25" s="29">
        <f>VLOOKUP($B25,'Balls to Bridge'!$D$4:$G$50,3,FALSE)</f>
        <v>1</v>
      </c>
      <c r="M25" s="29" t="e">
        <f>VLOOKUP($B25,Hett!$D$4:$G$50,3,FALSE)</f>
        <v>#N/A</v>
      </c>
      <c r="N25" s="29" t="e">
        <f>VLOOKUP($B25,Wynyard!$D$4:$G$50,3,FALSE)</f>
        <v>#N/A</v>
      </c>
      <c r="O25" s="29">
        <f>VLOOKUP($B25,'Mad Mile'!$D$4:$G$50,3,FALSE)</f>
        <v>1</v>
      </c>
      <c r="P25" s="41">
        <f t="shared" si="21"/>
        <v>6</v>
      </c>
      <c r="Q25" s="12">
        <f t="shared" si="23"/>
        <v>0</v>
      </c>
      <c r="R25" s="12">
        <f t="shared" si="24"/>
        <v>0</v>
      </c>
      <c r="S25" s="12">
        <f t="shared" si="25"/>
        <v>4</v>
      </c>
      <c r="T25" s="12">
        <f t="shared" si="26"/>
        <v>0</v>
      </c>
      <c r="U25" s="12">
        <f t="shared" si="27"/>
        <v>2</v>
      </c>
      <c r="V25" s="12">
        <f t="shared" si="28"/>
        <v>3</v>
      </c>
      <c r="W25" s="12">
        <f t="shared" si="29"/>
        <v>1</v>
      </c>
      <c r="X25" s="12">
        <f t="shared" si="30"/>
        <v>0</v>
      </c>
      <c r="Y25" s="12">
        <f t="shared" si="31"/>
        <v>0</v>
      </c>
      <c r="Z25" s="12">
        <f t="shared" si="32"/>
        <v>1</v>
      </c>
    </row>
    <row r="26" spans="1:26" s="9" customFormat="1" x14ac:dyDescent="0.25">
      <c r="A26" s="13">
        <v>4</v>
      </c>
      <c r="B26" s="31" t="s">
        <v>23</v>
      </c>
      <c r="C26" s="31">
        <v>1</v>
      </c>
      <c r="D26" s="34" t="s">
        <v>124</v>
      </c>
      <c r="E26" s="30">
        <f>SUM(LARGE($Q26:$Z26,{1,2,3,4,5,6,7}))</f>
        <v>8</v>
      </c>
      <c r="F26" s="29">
        <f>VLOOKUP($B26,WPL!$D$4:$G$50,3,FALSE)</f>
        <v>8</v>
      </c>
      <c r="G26" s="29" t="e">
        <f>VLOOKUP($B26,'Sedgefield Circular'!$D$4:$F$50,3,FALSE)</f>
        <v>#N/A</v>
      </c>
      <c r="H26" s="29" t="e">
        <f>VLOOKUP($B26,'Coxhoe GW circ'!$D$4:$G$50,3,FALSE)</f>
        <v>#N/A</v>
      </c>
      <c r="I26" s="29" t="e">
        <f>VLOOKUP($B26,'Coxhoe Fields'!$D$4:$G$50,3,FALSE)</f>
        <v>#N/A</v>
      </c>
      <c r="J26" s="29" t="e">
        <f>VLOOKUP($B26,'Sedgefield 4'!$D$4:$G$50,3,FALSE)</f>
        <v>#N/A</v>
      </c>
      <c r="K26" s="29" t="e">
        <f>VLOOKUP($B26,'Walkway and Fishburn'!$D$4:$G$50,3,FALSE)</f>
        <v>#N/A</v>
      </c>
      <c r="L26" s="29" t="e">
        <f>VLOOKUP($B26,'Balls to Bridge'!$D$4:$G$50,3,FALSE)</f>
        <v>#N/A</v>
      </c>
      <c r="M26" s="29" t="e">
        <f>VLOOKUP($B26,Hett!$D$4:$G$50,3,FALSE)</f>
        <v>#N/A</v>
      </c>
      <c r="N26" s="29" t="e">
        <f>VLOOKUP($B26,Wynyard!$D$4:$G$50,3,FALSE)</f>
        <v>#N/A</v>
      </c>
      <c r="O26" s="29" t="e">
        <f>VLOOKUP($B26,'Mad Mile'!$D$4:$G$50,3,FALSE)</f>
        <v>#N/A</v>
      </c>
      <c r="P26" s="41">
        <f t="shared" si="21"/>
        <v>1</v>
      </c>
      <c r="Q26" s="12">
        <f t="shared" si="23"/>
        <v>8</v>
      </c>
      <c r="R26" s="12">
        <f t="shared" si="24"/>
        <v>0</v>
      </c>
      <c r="S26" s="12">
        <f t="shared" si="25"/>
        <v>0</v>
      </c>
      <c r="T26" s="12">
        <f t="shared" si="26"/>
        <v>0</v>
      </c>
      <c r="U26" s="12">
        <f t="shared" si="27"/>
        <v>0</v>
      </c>
      <c r="V26" s="12">
        <f t="shared" si="28"/>
        <v>0</v>
      </c>
      <c r="W26" s="12">
        <f t="shared" si="29"/>
        <v>0</v>
      </c>
      <c r="X26" s="12">
        <f t="shared" si="30"/>
        <v>0</v>
      </c>
      <c r="Y26" s="12">
        <f t="shared" si="31"/>
        <v>0</v>
      </c>
      <c r="Z26" s="12">
        <f t="shared" si="32"/>
        <v>0</v>
      </c>
    </row>
    <row r="27" spans="1:26" s="12" customFormat="1" x14ac:dyDescent="0.25">
      <c r="A27" s="13">
        <v>4</v>
      </c>
      <c r="B27" s="28" t="s">
        <v>68</v>
      </c>
      <c r="C27" s="32">
        <v>1</v>
      </c>
      <c r="D27" s="34" t="s">
        <v>124</v>
      </c>
      <c r="E27" s="30">
        <f>SUM(LARGE($Q27:$Z27,{1,2,3,4,5,6,7}))</f>
        <v>6</v>
      </c>
      <c r="F27" s="29" t="e">
        <f>VLOOKUP($B27,WPL!$D$4:$G$50,3,FALSE)</f>
        <v>#N/A</v>
      </c>
      <c r="G27" s="29">
        <f>VLOOKUP($B27,'Sedgefield Circular'!$D$4:$F$50,3,FALSE)</f>
        <v>4</v>
      </c>
      <c r="H27" s="29">
        <f>VLOOKUP($B27,'Coxhoe GW circ'!$D$4:$G$50,3,FALSE)</f>
        <v>2</v>
      </c>
      <c r="I27" s="29" t="e">
        <f>VLOOKUP($B27,'Coxhoe Fields'!$D$4:$G$50,3,FALSE)</f>
        <v>#N/A</v>
      </c>
      <c r="J27" s="29" t="e">
        <f>VLOOKUP($B27,'Sedgefield 4'!$D$4:$G$50,3,FALSE)</f>
        <v>#N/A</v>
      </c>
      <c r="K27" s="29" t="e">
        <f>VLOOKUP($B27,'Walkway and Fishburn'!$D$4:$G$50,3,FALSE)</f>
        <v>#N/A</v>
      </c>
      <c r="L27" s="29" t="e">
        <f>VLOOKUP($B27,'Balls to Bridge'!$D$4:$G$50,3,FALSE)</f>
        <v>#N/A</v>
      </c>
      <c r="M27" s="29" t="e">
        <f>VLOOKUP($B27,Hett!$D$4:$G$50,3,FALSE)</f>
        <v>#N/A</v>
      </c>
      <c r="N27" s="29" t="e">
        <f>VLOOKUP($B27,Wynyard!$D$4:$G$50,3,FALSE)</f>
        <v>#N/A</v>
      </c>
      <c r="O27" s="29" t="e">
        <f>VLOOKUP($B27,'Mad Mile'!$D$4:$G$50,3,FALSE)</f>
        <v>#N/A</v>
      </c>
      <c r="P27" s="41">
        <f t="shared" si="21"/>
        <v>2</v>
      </c>
      <c r="Q27" s="12">
        <f t="shared" si="23"/>
        <v>0</v>
      </c>
      <c r="R27" s="12">
        <f t="shared" si="24"/>
        <v>4</v>
      </c>
      <c r="S27" s="12">
        <f t="shared" si="25"/>
        <v>2</v>
      </c>
      <c r="T27" s="12">
        <f t="shared" si="26"/>
        <v>0</v>
      </c>
      <c r="U27" s="12">
        <f t="shared" si="27"/>
        <v>0</v>
      </c>
      <c r="V27" s="12">
        <f t="shared" si="28"/>
        <v>0</v>
      </c>
      <c r="W27" s="12">
        <f t="shared" si="29"/>
        <v>0</v>
      </c>
      <c r="X27" s="12">
        <f t="shared" si="30"/>
        <v>0</v>
      </c>
      <c r="Y27" s="12">
        <f t="shared" si="31"/>
        <v>0</v>
      </c>
      <c r="Z27" s="12">
        <f t="shared" si="32"/>
        <v>0</v>
      </c>
    </row>
    <row r="28" spans="1:26" s="12" customFormat="1" x14ac:dyDescent="0.25">
      <c r="A28" s="13">
        <v>4</v>
      </c>
      <c r="B28" s="31" t="s">
        <v>15</v>
      </c>
      <c r="C28" s="31">
        <v>1</v>
      </c>
      <c r="D28" s="34" t="s">
        <v>124</v>
      </c>
      <c r="E28" s="30">
        <f>SUM(LARGE($Q28:$Z28,{1,2,3,4,5,6,7}))</f>
        <v>4</v>
      </c>
      <c r="F28" s="29">
        <f>VLOOKUP($B28,WPL!$D$4:$G$50,3,FALSE)</f>
        <v>4</v>
      </c>
      <c r="G28" s="29" t="e">
        <f>VLOOKUP($B28,'Sedgefield Circular'!$D$4:$F$50,3,FALSE)</f>
        <v>#N/A</v>
      </c>
      <c r="H28" s="29" t="e">
        <f>VLOOKUP($B28,'Coxhoe GW circ'!$D$4:$G$50,3,FALSE)</f>
        <v>#N/A</v>
      </c>
      <c r="I28" s="29" t="e">
        <f>VLOOKUP($B28,'Coxhoe Fields'!$D$4:$G$50,3,FALSE)</f>
        <v>#N/A</v>
      </c>
      <c r="J28" s="29" t="e">
        <f>VLOOKUP($B28,'Sedgefield 4'!$D$4:$G$50,3,FALSE)</f>
        <v>#N/A</v>
      </c>
      <c r="K28" s="29" t="e">
        <f>VLOOKUP($B28,'Walkway and Fishburn'!$D$4:$G$50,3,FALSE)</f>
        <v>#N/A</v>
      </c>
      <c r="L28" s="29" t="e">
        <f>VLOOKUP($B28,'Balls to Bridge'!$D$4:$G$50,3,FALSE)</f>
        <v>#N/A</v>
      </c>
      <c r="M28" s="29" t="e">
        <f>VLOOKUP($B28,Hett!$D$4:$G$50,3,FALSE)</f>
        <v>#N/A</v>
      </c>
      <c r="N28" s="29" t="e">
        <f>VLOOKUP($B28,Wynyard!$D$4:$G$50,3,FALSE)</f>
        <v>#N/A</v>
      </c>
      <c r="O28" s="29" t="e">
        <f>VLOOKUP($B28,'Mad Mile'!$D$4:$G$50,3,FALSE)</f>
        <v>#N/A</v>
      </c>
      <c r="P28" s="41">
        <f t="shared" si="21"/>
        <v>1</v>
      </c>
      <c r="Q28" s="12">
        <f t="shared" si="23"/>
        <v>4</v>
      </c>
      <c r="R28" s="12">
        <f t="shared" si="24"/>
        <v>0</v>
      </c>
      <c r="S28" s="12">
        <f t="shared" si="25"/>
        <v>0</v>
      </c>
      <c r="T28" s="12">
        <f t="shared" si="26"/>
        <v>0</v>
      </c>
      <c r="U28" s="12">
        <f t="shared" si="27"/>
        <v>0</v>
      </c>
      <c r="V28" s="12">
        <f t="shared" si="28"/>
        <v>0</v>
      </c>
      <c r="W28" s="12">
        <f t="shared" si="29"/>
        <v>0</v>
      </c>
      <c r="X28" s="12">
        <f t="shared" si="30"/>
        <v>0</v>
      </c>
      <c r="Y28" s="12">
        <f t="shared" si="31"/>
        <v>0</v>
      </c>
      <c r="Z28" s="12">
        <f t="shared" si="32"/>
        <v>0</v>
      </c>
    </row>
    <row r="29" spans="1:26" s="12" customFormat="1" x14ac:dyDescent="0.25">
      <c r="A29" s="13">
        <v>4</v>
      </c>
      <c r="B29" s="31" t="s">
        <v>20</v>
      </c>
      <c r="C29" s="32">
        <v>1</v>
      </c>
      <c r="D29" s="34" t="s">
        <v>124</v>
      </c>
      <c r="E29" s="30">
        <f>SUM(LARGE($Q29:$Z29,{1,2,3,4,5,6,7}))</f>
        <v>0</v>
      </c>
      <c r="F29" s="29" t="e">
        <f>VLOOKUP($B29,WPL!$D$4:$G$50,3,FALSE)</f>
        <v>#N/A</v>
      </c>
      <c r="G29" s="29" t="e">
        <f>VLOOKUP($B29,'Sedgefield Circular'!$D$4:$F$50,3,FALSE)</f>
        <v>#N/A</v>
      </c>
      <c r="H29" s="29" t="e">
        <f>VLOOKUP($B29,'Coxhoe GW circ'!$D$4:$G$50,3,FALSE)</f>
        <v>#N/A</v>
      </c>
      <c r="I29" s="29" t="e">
        <f>VLOOKUP($B29,'Coxhoe Fields'!$D$4:$G$50,3,FALSE)</f>
        <v>#N/A</v>
      </c>
      <c r="J29" s="29" t="e">
        <f>VLOOKUP($B29,'Sedgefield 4'!$D$4:$G$50,3,FALSE)</f>
        <v>#N/A</v>
      </c>
      <c r="K29" s="29" t="e">
        <f>VLOOKUP($B29,'Walkway and Fishburn'!$D$4:$G$50,3,FALSE)</f>
        <v>#N/A</v>
      </c>
      <c r="L29" s="29" t="e">
        <f>VLOOKUP($B29,'Balls to Bridge'!$D$4:$G$50,3,FALSE)</f>
        <v>#N/A</v>
      </c>
      <c r="M29" s="29" t="e">
        <f>VLOOKUP($B29,Hett!$D$4:$G$50,3,FALSE)</f>
        <v>#N/A</v>
      </c>
      <c r="N29" s="29" t="e">
        <f>VLOOKUP($B29,Wynyard!$D$4:$G$50,3,FALSE)</f>
        <v>#N/A</v>
      </c>
      <c r="O29" s="29" t="e">
        <f>VLOOKUP($B29,'Mad Mile'!$D$4:$G$50,3,FALSE)</f>
        <v>#N/A</v>
      </c>
      <c r="P29" s="41">
        <f t="shared" si="21"/>
        <v>0</v>
      </c>
      <c r="Q29" s="12">
        <f t="shared" si="23"/>
        <v>0</v>
      </c>
      <c r="R29" s="12">
        <f t="shared" si="24"/>
        <v>0</v>
      </c>
      <c r="S29" s="12">
        <f t="shared" si="25"/>
        <v>0</v>
      </c>
      <c r="T29" s="12">
        <f t="shared" si="26"/>
        <v>0</v>
      </c>
      <c r="U29" s="12">
        <f t="shared" si="27"/>
        <v>0</v>
      </c>
      <c r="V29" s="12">
        <f t="shared" si="28"/>
        <v>0</v>
      </c>
      <c r="W29" s="12">
        <f t="shared" si="29"/>
        <v>0</v>
      </c>
      <c r="X29" s="12">
        <f t="shared" si="30"/>
        <v>0</v>
      </c>
      <c r="Y29" s="12">
        <f t="shared" si="31"/>
        <v>0</v>
      </c>
      <c r="Z29" s="12">
        <f t="shared" si="32"/>
        <v>0</v>
      </c>
    </row>
    <row r="30" spans="1:26" s="12" customFormat="1" x14ac:dyDescent="0.25">
      <c r="A30" s="13">
        <v>4</v>
      </c>
      <c r="B30" s="31" t="s">
        <v>34</v>
      </c>
      <c r="C30" s="32">
        <v>1</v>
      </c>
      <c r="D30" s="34" t="s">
        <v>124</v>
      </c>
      <c r="E30" s="30">
        <f>SUM(LARGE($Q30:$Z30,{1,2,3,4,5,6,7}))</f>
        <v>0</v>
      </c>
      <c r="F30" s="29" t="e">
        <f>VLOOKUP($B30,WPL!$D$4:$G$50,3,FALSE)</f>
        <v>#N/A</v>
      </c>
      <c r="G30" s="29" t="e">
        <f>VLOOKUP($B30,'Sedgefield Circular'!$D$4:$F$50,3,FALSE)</f>
        <v>#N/A</v>
      </c>
      <c r="H30" s="29" t="e">
        <f>VLOOKUP($B30,'Coxhoe GW circ'!$D$4:$G$50,3,FALSE)</f>
        <v>#N/A</v>
      </c>
      <c r="I30" s="29" t="e">
        <f>VLOOKUP($B30,'Coxhoe Fields'!$D$4:$G$50,3,FALSE)</f>
        <v>#N/A</v>
      </c>
      <c r="J30" s="29" t="e">
        <f>VLOOKUP($B30,'Sedgefield 4'!$D$4:$G$50,3,FALSE)</f>
        <v>#N/A</v>
      </c>
      <c r="K30" s="29" t="e">
        <f>VLOOKUP($B30,'Walkway and Fishburn'!$D$4:$G$50,3,FALSE)</f>
        <v>#N/A</v>
      </c>
      <c r="L30" s="29" t="e">
        <f>VLOOKUP($B30,'Balls to Bridge'!$D$4:$G$50,3,FALSE)</f>
        <v>#N/A</v>
      </c>
      <c r="M30" s="29" t="e">
        <f>VLOOKUP($B30,Hett!$D$4:$G$50,3,FALSE)</f>
        <v>#N/A</v>
      </c>
      <c r="N30" s="29" t="e">
        <f>VLOOKUP($B30,Wynyard!$D$4:$G$50,3,FALSE)</f>
        <v>#N/A</v>
      </c>
      <c r="O30" s="29" t="e">
        <f>VLOOKUP($B30,'Mad Mile'!$D$4:$G$50,3,FALSE)</f>
        <v>#N/A</v>
      </c>
      <c r="P30" s="41">
        <f t="shared" si="21"/>
        <v>0</v>
      </c>
      <c r="Q30" s="12">
        <f t="shared" si="23"/>
        <v>0</v>
      </c>
      <c r="R30" s="12">
        <f t="shared" si="24"/>
        <v>0</v>
      </c>
      <c r="S30" s="12">
        <f t="shared" si="25"/>
        <v>0</v>
      </c>
      <c r="T30" s="12">
        <f t="shared" si="26"/>
        <v>0</v>
      </c>
      <c r="U30" s="12">
        <f t="shared" si="27"/>
        <v>0</v>
      </c>
      <c r="V30" s="12">
        <f t="shared" si="28"/>
        <v>0</v>
      </c>
      <c r="W30" s="12">
        <f t="shared" si="29"/>
        <v>0</v>
      </c>
      <c r="X30" s="12">
        <f t="shared" si="30"/>
        <v>0</v>
      </c>
      <c r="Y30" s="12">
        <f t="shared" si="31"/>
        <v>0</v>
      </c>
      <c r="Z30" s="12">
        <f t="shared" si="32"/>
        <v>0</v>
      </c>
    </row>
    <row r="31" spans="1:26" s="12" customFormat="1" x14ac:dyDescent="0.25">
      <c r="A31" s="13">
        <v>4</v>
      </c>
      <c r="B31" s="31" t="s">
        <v>38</v>
      </c>
      <c r="C31" s="32">
        <v>1</v>
      </c>
      <c r="D31" s="34" t="s">
        <v>124</v>
      </c>
      <c r="E31" s="30">
        <f>SUM(LARGE($Q31:$Z31,{1,2,3,4,5,6,7}))</f>
        <v>0</v>
      </c>
      <c r="F31" s="29" t="e">
        <f>VLOOKUP($B31,WPL!$D$4:$G$50,3,FALSE)</f>
        <v>#N/A</v>
      </c>
      <c r="G31" s="29" t="e">
        <f>VLOOKUP($B31,'Sedgefield Circular'!$D$4:$F$50,3,FALSE)</f>
        <v>#N/A</v>
      </c>
      <c r="H31" s="29" t="e">
        <f>VLOOKUP($B31,'Coxhoe GW circ'!$D$4:$G$50,3,FALSE)</f>
        <v>#N/A</v>
      </c>
      <c r="I31" s="29" t="e">
        <f>VLOOKUP($B31,'Coxhoe Fields'!$D$4:$G$50,3,FALSE)</f>
        <v>#N/A</v>
      </c>
      <c r="J31" s="29" t="e">
        <f>VLOOKUP($B31,'Sedgefield 4'!$D$4:$G$50,3,FALSE)</f>
        <v>#N/A</v>
      </c>
      <c r="K31" s="29" t="e">
        <f>VLOOKUP($B31,'Walkway and Fishburn'!$D$4:$G$50,3,FALSE)</f>
        <v>#N/A</v>
      </c>
      <c r="L31" s="29" t="e">
        <f>VLOOKUP($B31,'Balls to Bridge'!$D$4:$G$50,3,FALSE)</f>
        <v>#N/A</v>
      </c>
      <c r="M31" s="29" t="e">
        <f>VLOOKUP($B31,Hett!$D$4:$G$50,3,FALSE)</f>
        <v>#N/A</v>
      </c>
      <c r="N31" s="29" t="e">
        <f>VLOOKUP($B31,Wynyard!$D$4:$G$50,3,FALSE)</f>
        <v>#N/A</v>
      </c>
      <c r="O31" s="29" t="e">
        <f>VLOOKUP($B31,'Mad Mile'!$D$4:$G$50,3,FALSE)</f>
        <v>#N/A</v>
      </c>
      <c r="P31" s="41">
        <f t="shared" si="21"/>
        <v>0</v>
      </c>
      <c r="Q31" s="12">
        <f t="shared" si="23"/>
        <v>0</v>
      </c>
      <c r="R31" s="12">
        <f t="shared" si="24"/>
        <v>0</v>
      </c>
      <c r="S31" s="12">
        <f t="shared" si="25"/>
        <v>0</v>
      </c>
      <c r="T31" s="12">
        <f t="shared" si="26"/>
        <v>0</v>
      </c>
      <c r="U31" s="12">
        <f t="shared" si="27"/>
        <v>0</v>
      </c>
      <c r="V31" s="12">
        <f t="shared" si="28"/>
        <v>0</v>
      </c>
      <c r="W31" s="12">
        <f t="shared" si="29"/>
        <v>0</v>
      </c>
      <c r="X31" s="12">
        <f t="shared" si="30"/>
        <v>0</v>
      </c>
      <c r="Y31" s="12">
        <f t="shared" si="31"/>
        <v>0</v>
      </c>
      <c r="Z31" s="12">
        <f t="shared" si="32"/>
        <v>0</v>
      </c>
    </row>
    <row r="32" spans="1:26" s="12" customFormat="1" x14ac:dyDescent="0.25">
      <c r="A32" s="13">
        <v>6</v>
      </c>
      <c r="B32" s="31" t="s">
        <v>7</v>
      </c>
      <c r="C32" s="31">
        <v>1</v>
      </c>
      <c r="D32" s="34" t="s">
        <v>124</v>
      </c>
      <c r="E32" s="30">
        <f>SUM(LARGE($Q32:$Z32,{1,2,3,4,5,6,7}))</f>
        <v>0</v>
      </c>
      <c r="F32" s="29" t="e">
        <f>VLOOKUP($B32,WPL!$D$4:$G$50,3,FALSE)</f>
        <v>#N/A</v>
      </c>
      <c r="G32" s="29" t="e">
        <f>VLOOKUP($B32,'Sedgefield Circular'!$D$4:$F$50,3,FALSE)</f>
        <v>#N/A</v>
      </c>
      <c r="H32" s="29" t="e">
        <f>VLOOKUP($B32,'Coxhoe GW circ'!$D$4:$G$50,3,FALSE)</f>
        <v>#N/A</v>
      </c>
      <c r="I32" s="29" t="e">
        <f>VLOOKUP($B32,'Coxhoe Fields'!$D$4:$G$50,3,FALSE)</f>
        <v>#N/A</v>
      </c>
      <c r="J32" s="29" t="e">
        <f>VLOOKUP($B32,'Sedgefield 4'!$D$4:$G$50,3,FALSE)</f>
        <v>#N/A</v>
      </c>
      <c r="K32" s="29" t="e">
        <f>VLOOKUP($B32,'Walkway and Fishburn'!$D$4:$G$50,3,FALSE)</f>
        <v>#N/A</v>
      </c>
      <c r="L32" s="29" t="e">
        <f>VLOOKUP($B32,'Balls to Bridge'!$D$4:$G$50,3,FALSE)</f>
        <v>#N/A</v>
      </c>
      <c r="M32" s="29" t="e">
        <f>VLOOKUP($B32,Hett!$D$4:$G$50,3,FALSE)</f>
        <v>#N/A</v>
      </c>
      <c r="N32" s="29" t="e">
        <f>VLOOKUP($B32,Wynyard!$D$4:$G$50,3,FALSE)</f>
        <v>#N/A</v>
      </c>
      <c r="O32" s="29" t="e">
        <f>VLOOKUP($B32,'Mad Mile'!$D$4:$G$50,3,FALSE)</f>
        <v>#N/A</v>
      </c>
      <c r="P32" s="41">
        <f t="shared" si="21"/>
        <v>0</v>
      </c>
      <c r="Q32" s="12">
        <f t="shared" si="23"/>
        <v>0</v>
      </c>
      <c r="R32" s="12">
        <f t="shared" si="24"/>
        <v>0</v>
      </c>
      <c r="S32" s="12">
        <f t="shared" si="25"/>
        <v>0</v>
      </c>
      <c r="T32" s="12">
        <f t="shared" si="26"/>
        <v>0</v>
      </c>
      <c r="U32" s="12">
        <f t="shared" si="27"/>
        <v>0</v>
      </c>
      <c r="V32" s="12">
        <f t="shared" si="28"/>
        <v>0</v>
      </c>
      <c r="W32" s="12">
        <f t="shared" si="29"/>
        <v>0</v>
      </c>
      <c r="X32" s="12">
        <f t="shared" si="30"/>
        <v>0</v>
      </c>
      <c r="Y32" s="12">
        <f t="shared" si="31"/>
        <v>0</v>
      </c>
      <c r="Z32" s="12">
        <f t="shared" si="32"/>
        <v>0</v>
      </c>
    </row>
    <row r="33" spans="1:26" s="12" customFormat="1" x14ac:dyDescent="0.25">
      <c r="A33" s="13">
        <v>6</v>
      </c>
      <c r="B33" s="31" t="s">
        <v>24</v>
      </c>
      <c r="C33" s="32">
        <v>1</v>
      </c>
      <c r="D33" s="34" t="s">
        <v>124</v>
      </c>
      <c r="E33" s="30">
        <f>SUM(LARGE($Q33:$Z33,{1,2,3,4,5,6,7}))</f>
        <v>0</v>
      </c>
      <c r="F33" s="29" t="e">
        <f>VLOOKUP($B33,WPL!$D$4:$G$50,3,FALSE)</f>
        <v>#N/A</v>
      </c>
      <c r="G33" s="29" t="e">
        <f>VLOOKUP($B33,'Sedgefield Circular'!$D$4:$F$50,3,FALSE)</f>
        <v>#N/A</v>
      </c>
      <c r="H33" s="29" t="e">
        <f>VLOOKUP($B33,'Coxhoe GW circ'!$D$4:$G$50,3,FALSE)</f>
        <v>#N/A</v>
      </c>
      <c r="I33" s="29" t="e">
        <f>VLOOKUP($B33,'Coxhoe Fields'!$D$4:$G$50,3,FALSE)</f>
        <v>#N/A</v>
      </c>
      <c r="J33" s="29" t="e">
        <f>VLOOKUP($B33,'Sedgefield 4'!$D$4:$G$50,3,FALSE)</f>
        <v>#N/A</v>
      </c>
      <c r="K33" s="29" t="e">
        <f>VLOOKUP($B33,'Walkway and Fishburn'!$D$4:$G$50,3,FALSE)</f>
        <v>#N/A</v>
      </c>
      <c r="L33" s="29" t="e">
        <f>VLOOKUP($B33,'Balls to Bridge'!$D$4:$G$50,3,FALSE)</f>
        <v>#N/A</v>
      </c>
      <c r="M33" s="29" t="e">
        <f>VLOOKUP($B33,Hett!$D$4:$G$50,3,FALSE)</f>
        <v>#N/A</v>
      </c>
      <c r="N33" s="29" t="e">
        <f>VLOOKUP($B33,Wynyard!$D$4:$G$50,3,FALSE)</f>
        <v>#N/A</v>
      </c>
      <c r="O33" s="29" t="e">
        <f>VLOOKUP($B33,'Mad Mile'!$D$4:$G$50,3,FALSE)</f>
        <v>#N/A</v>
      </c>
      <c r="P33" s="41">
        <f t="shared" si="21"/>
        <v>0</v>
      </c>
      <c r="Q33" s="12">
        <f t="shared" si="23"/>
        <v>0</v>
      </c>
      <c r="R33" s="12">
        <f t="shared" si="24"/>
        <v>0</v>
      </c>
      <c r="S33" s="12">
        <f t="shared" si="25"/>
        <v>0</v>
      </c>
      <c r="T33" s="12">
        <f t="shared" si="26"/>
        <v>0</v>
      </c>
      <c r="U33" s="12">
        <f t="shared" si="27"/>
        <v>0</v>
      </c>
      <c r="V33" s="12">
        <f t="shared" si="28"/>
        <v>0</v>
      </c>
      <c r="W33" s="12">
        <f t="shared" si="29"/>
        <v>0</v>
      </c>
      <c r="X33" s="12">
        <f t="shared" si="30"/>
        <v>0</v>
      </c>
      <c r="Y33" s="12">
        <f t="shared" si="31"/>
        <v>0</v>
      </c>
      <c r="Z33" s="12">
        <f t="shared" si="32"/>
        <v>0</v>
      </c>
    </row>
    <row r="34" spans="1:26" s="12" customFormat="1" x14ac:dyDescent="0.25">
      <c r="A34" s="13">
        <v>6</v>
      </c>
      <c r="B34" s="31" t="s">
        <v>39</v>
      </c>
      <c r="C34" s="32">
        <v>1</v>
      </c>
      <c r="D34" s="34" t="s">
        <v>124</v>
      </c>
      <c r="E34" s="30">
        <f>SUM(LARGE($Q34:$Z34,{1,2,3,4,5,6,7}))</f>
        <v>0</v>
      </c>
      <c r="F34" s="29" t="e">
        <f>VLOOKUP($B34,WPL!$D$4:$G$50,3,FALSE)</f>
        <v>#N/A</v>
      </c>
      <c r="G34" s="29" t="e">
        <f>VLOOKUP($B34,'Sedgefield Circular'!$D$4:$F$50,3,FALSE)</f>
        <v>#N/A</v>
      </c>
      <c r="H34" s="29" t="e">
        <f>VLOOKUP($B34,'Coxhoe GW circ'!$D$4:$G$50,3,FALSE)</f>
        <v>#N/A</v>
      </c>
      <c r="I34" s="29" t="e">
        <f>VLOOKUP($B34,'Coxhoe Fields'!$D$4:$G$50,3,FALSE)</f>
        <v>#N/A</v>
      </c>
      <c r="J34" s="29" t="e">
        <f>VLOOKUP($B34,'Sedgefield 4'!$D$4:$G$50,3,FALSE)</f>
        <v>#N/A</v>
      </c>
      <c r="K34" s="29" t="e">
        <f>VLOOKUP($B34,'Walkway and Fishburn'!$D$4:$G$50,3,FALSE)</f>
        <v>#N/A</v>
      </c>
      <c r="L34" s="29" t="e">
        <f>VLOOKUP($B34,'Balls to Bridge'!$D$4:$G$50,3,FALSE)</f>
        <v>#N/A</v>
      </c>
      <c r="M34" s="29" t="e">
        <f>VLOOKUP($B34,Hett!$D$4:$G$50,3,FALSE)</f>
        <v>#N/A</v>
      </c>
      <c r="N34" s="29" t="e">
        <f>VLOOKUP($B34,Wynyard!$D$4:$G$50,3,FALSE)</f>
        <v>#N/A</v>
      </c>
      <c r="O34" s="29" t="e">
        <f>VLOOKUP($B34,'Mad Mile'!$D$4:$G$50,3,FALSE)</f>
        <v>#N/A</v>
      </c>
      <c r="P34" s="41">
        <f t="shared" si="21"/>
        <v>0</v>
      </c>
      <c r="Q34" s="12">
        <f t="shared" si="23"/>
        <v>0</v>
      </c>
      <c r="R34" s="12">
        <f t="shared" si="24"/>
        <v>0</v>
      </c>
      <c r="S34" s="12">
        <f t="shared" si="25"/>
        <v>0</v>
      </c>
      <c r="T34" s="12">
        <f t="shared" si="26"/>
        <v>0</v>
      </c>
      <c r="U34" s="12">
        <f t="shared" si="27"/>
        <v>0</v>
      </c>
      <c r="V34" s="12">
        <f t="shared" si="28"/>
        <v>0</v>
      </c>
      <c r="W34" s="12">
        <f t="shared" si="29"/>
        <v>0</v>
      </c>
      <c r="X34" s="12">
        <f t="shared" si="30"/>
        <v>0</v>
      </c>
      <c r="Y34" s="12">
        <f t="shared" si="31"/>
        <v>0</v>
      </c>
      <c r="Z34" s="12">
        <f t="shared" si="32"/>
        <v>0</v>
      </c>
    </row>
    <row r="35" spans="1:26" s="12" customFormat="1" x14ac:dyDescent="0.25">
      <c r="A35" s="13">
        <v>6</v>
      </c>
      <c r="B35" s="32" t="s">
        <v>21</v>
      </c>
      <c r="C35" s="32">
        <v>1</v>
      </c>
      <c r="D35" s="34" t="s">
        <v>124</v>
      </c>
      <c r="E35" s="30">
        <f>SUM(LARGE($Q35:$Z35,{1,2,3,4,5,6,7}))</f>
        <v>0</v>
      </c>
      <c r="F35" s="29" t="e">
        <f>VLOOKUP($B35,WPL!$D$4:$G$50,3,FALSE)</f>
        <v>#N/A</v>
      </c>
      <c r="G35" s="29" t="e">
        <f>VLOOKUP($B35,'Sedgefield Circular'!$D$4:$F$50,3,FALSE)</f>
        <v>#N/A</v>
      </c>
      <c r="H35" s="29" t="e">
        <f>VLOOKUP($B35,'Coxhoe GW circ'!$D$4:$G$50,3,FALSE)</f>
        <v>#N/A</v>
      </c>
      <c r="I35" s="29" t="e">
        <f>VLOOKUP($B35,'Coxhoe Fields'!$D$4:$G$50,3,FALSE)</f>
        <v>#N/A</v>
      </c>
      <c r="J35" s="29" t="e">
        <f>VLOOKUP($B35,'Sedgefield 4'!$D$4:$G$50,3,FALSE)</f>
        <v>#N/A</v>
      </c>
      <c r="K35" s="29" t="e">
        <f>VLOOKUP($B35,'Walkway and Fishburn'!$D$4:$G$50,3,FALSE)</f>
        <v>#N/A</v>
      </c>
      <c r="L35" s="29" t="e">
        <f>VLOOKUP($B35,'Balls to Bridge'!$D$4:$G$50,3,FALSE)</f>
        <v>#N/A</v>
      </c>
      <c r="M35" s="29" t="e">
        <f>VLOOKUP($B35,Hett!$D$4:$G$50,3,FALSE)</f>
        <v>#N/A</v>
      </c>
      <c r="N35" s="29" t="e">
        <f>VLOOKUP($B35,Wynyard!$D$4:$G$50,3,FALSE)</f>
        <v>#N/A</v>
      </c>
      <c r="O35" s="29" t="e">
        <f>VLOOKUP($B35,'Mad Mile'!$D$4:$G$50,3,FALSE)</f>
        <v>#N/A</v>
      </c>
      <c r="P35" s="41">
        <f t="shared" si="21"/>
        <v>0</v>
      </c>
      <c r="Q35" s="12">
        <f t="shared" si="23"/>
        <v>0</v>
      </c>
      <c r="R35" s="12">
        <f t="shared" si="24"/>
        <v>0</v>
      </c>
      <c r="S35" s="12">
        <f t="shared" si="25"/>
        <v>0</v>
      </c>
      <c r="T35" s="12">
        <f t="shared" si="26"/>
        <v>0</v>
      </c>
      <c r="U35" s="12">
        <f t="shared" si="27"/>
        <v>0</v>
      </c>
      <c r="V35" s="12">
        <f t="shared" si="28"/>
        <v>0</v>
      </c>
      <c r="W35" s="12">
        <f t="shared" si="29"/>
        <v>0</v>
      </c>
      <c r="X35" s="12">
        <f t="shared" si="30"/>
        <v>0</v>
      </c>
      <c r="Y35" s="12">
        <f t="shared" si="31"/>
        <v>0</v>
      </c>
      <c r="Z35" s="12">
        <f t="shared" si="32"/>
        <v>0</v>
      </c>
    </row>
    <row r="36" spans="1:26" s="12" customFormat="1" x14ac:dyDescent="0.25">
      <c r="A36" s="13">
        <v>6</v>
      </c>
      <c r="B36" s="31" t="s">
        <v>19</v>
      </c>
      <c r="C36" s="32">
        <v>1</v>
      </c>
      <c r="D36" s="34" t="s">
        <v>124</v>
      </c>
      <c r="E36" s="30">
        <f>SUM(LARGE($Q36:$Z36,{1,2,3,4,5,6,7}))</f>
        <v>0</v>
      </c>
      <c r="F36" s="29" t="e">
        <f>VLOOKUP($B36,WPL!$D$4:$G$50,3,FALSE)</f>
        <v>#N/A</v>
      </c>
      <c r="G36" s="29" t="e">
        <f>VLOOKUP($B36,'Sedgefield Circular'!$D$4:$F$50,3,FALSE)</f>
        <v>#N/A</v>
      </c>
      <c r="H36" s="29" t="e">
        <f>VLOOKUP($B36,'Coxhoe GW circ'!$D$4:$G$50,3,FALSE)</f>
        <v>#N/A</v>
      </c>
      <c r="I36" s="29" t="e">
        <f>VLOOKUP($B36,'Coxhoe Fields'!$D$4:$G$50,3,FALSE)</f>
        <v>#N/A</v>
      </c>
      <c r="J36" s="29" t="e">
        <f>VLOOKUP($B36,'Sedgefield 4'!$D$4:$G$50,3,FALSE)</f>
        <v>#N/A</v>
      </c>
      <c r="K36" s="29" t="e">
        <f>VLOOKUP($B36,'Walkway and Fishburn'!$D$4:$G$50,3,FALSE)</f>
        <v>#N/A</v>
      </c>
      <c r="L36" s="29" t="e">
        <f>VLOOKUP($B36,'Balls to Bridge'!$D$4:$G$50,3,FALSE)</f>
        <v>#N/A</v>
      </c>
      <c r="M36" s="29" t="e">
        <f>VLOOKUP($B36,Hett!$D$4:$G$50,3,FALSE)</f>
        <v>#N/A</v>
      </c>
      <c r="N36" s="29" t="e">
        <f>VLOOKUP($B36,Wynyard!$D$4:$G$50,3,FALSE)</f>
        <v>#N/A</v>
      </c>
      <c r="O36" s="29" t="e">
        <f>VLOOKUP($B36,'Mad Mile'!$D$4:$G$50,3,FALSE)</f>
        <v>#N/A</v>
      </c>
      <c r="P36" s="41">
        <f t="shared" si="21"/>
        <v>0</v>
      </c>
      <c r="Q36" s="12">
        <f t="shared" si="23"/>
        <v>0</v>
      </c>
      <c r="R36" s="12">
        <f t="shared" si="24"/>
        <v>0</v>
      </c>
      <c r="S36" s="12">
        <f t="shared" si="25"/>
        <v>0</v>
      </c>
      <c r="T36" s="12">
        <f t="shared" si="26"/>
        <v>0</v>
      </c>
      <c r="U36" s="12">
        <f t="shared" si="27"/>
        <v>0</v>
      </c>
      <c r="V36" s="12">
        <f t="shared" si="28"/>
        <v>0</v>
      </c>
      <c r="W36" s="12">
        <f t="shared" si="29"/>
        <v>0</v>
      </c>
      <c r="X36" s="12">
        <f t="shared" si="30"/>
        <v>0</v>
      </c>
      <c r="Y36" s="12">
        <f t="shared" si="31"/>
        <v>0</v>
      </c>
      <c r="Z36" s="12">
        <f t="shared" si="32"/>
        <v>0</v>
      </c>
    </row>
    <row r="37" spans="1:26" s="12" customFormat="1" x14ac:dyDescent="0.25">
      <c r="A37" s="13">
        <v>6</v>
      </c>
      <c r="B37" s="31" t="s">
        <v>26</v>
      </c>
      <c r="C37" s="32">
        <v>1</v>
      </c>
      <c r="D37" s="34" t="s">
        <v>124</v>
      </c>
      <c r="E37" s="30">
        <f>SUM(LARGE($Q37:$Z37,{1,2,3,4,5,6,7}))</f>
        <v>0</v>
      </c>
      <c r="F37" s="29" t="e">
        <f>VLOOKUP($B37,WPL!$D$4:$G$50,3,FALSE)</f>
        <v>#N/A</v>
      </c>
      <c r="G37" s="29" t="e">
        <f>VLOOKUP($B37,'Sedgefield Circular'!$D$4:$F$50,3,FALSE)</f>
        <v>#N/A</v>
      </c>
      <c r="H37" s="29" t="e">
        <f>VLOOKUP($B37,'Coxhoe GW circ'!$D$4:$G$50,3,FALSE)</f>
        <v>#N/A</v>
      </c>
      <c r="I37" s="29" t="e">
        <f>VLOOKUP($B37,'Coxhoe Fields'!$D$4:$G$50,3,FALSE)</f>
        <v>#N/A</v>
      </c>
      <c r="J37" s="29" t="e">
        <f>VLOOKUP($B37,'Sedgefield 4'!$D$4:$G$50,3,FALSE)</f>
        <v>#N/A</v>
      </c>
      <c r="K37" s="29" t="e">
        <f>VLOOKUP($B37,'Walkway and Fishburn'!$D$4:$G$50,3,FALSE)</f>
        <v>#N/A</v>
      </c>
      <c r="L37" s="29" t="e">
        <f>VLOOKUP($B37,'Balls to Bridge'!$D$4:$G$50,3,FALSE)</f>
        <v>#N/A</v>
      </c>
      <c r="M37" s="29" t="e">
        <f>VLOOKUP($B37,Hett!$D$4:$G$50,3,FALSE)</f>
        <v>#N/A</v>
      </c>
      <c r="N37" s="29" t="e">
        <f>VLOOKUP($B37,Wynyard!$D$4:$G$50,3,FALSE)</f>
        <v>#N/A</v>
      </c>
      <c r="O37" s="29" t="e">
        <f>VLOOKUP($B37,'Mad Mile'!$D$4:$G$50,3,FALSE)</f>
        <v>#N/A</v>
      </c>
      <c r="P37" s="41">
        <f t="shared" si="21"/>
        <v>0</v>
      </c>
      <c r="Q37" s="12">
        <f t="shared" si="23"/>
        <v>0</v>
      </c>
      <c r="R37" s="12">
        <f t="shared" si="24"/>
        <v>0</v>
      </c>
      <c r="S37" s="12">
        <f t="shared" si="25"/>
        <v>0</v>
      </c>
      <c r="T37" s="12">
        <f t="shared" si="26"/>
        <v>0</v>
      </c>
      <c r="U37" s="12">
        <f t="shared" si="27"/>
        <v>0</v>
      </c>
      <c r="V37" s="12">
        <f t="shared" si="28"/>
        <v>0</v>
      </c>
      <c r="W37" s="12">
        <f t="shared" si="29"/>
        <v>0</v>
      </c>
      <c r="X37" s="12">
        <f t="shared" si="30"/>
        <v>0</v>
      </c>
      <c r="Y37" s="12">
        <f t="shared" si="31"/>
        <v>0</v>
      </c>
      <c r="Z37" s="12">
        <f t="shared" si="32"/>
        <v>0</v>
      </c>
    </row>
    <row r="38" spans="1:26" s="12" customFormat="1" x14ac:dyDescent="0.25">
      <c r="A38" s="13">
        <v>6</v>
      </c>
      <c r="B38" s="31" t="s">
        <v>32</v>
      </c>
      <c r="C38" s="32">
        <v>1</v>
      </c>
      <c r="D38" s="34" t="s">
        <v>124</v>
      </c>
      <c r="E38" s="30">
        <f>SUM(LARGE($Q38:$Z38,{1,2,3,4,5,6,7}))</f>
        <v>0</v>
      </c>
      <c r="F38" s="29" t="e">
        <f>VLOOKUP($B38,WPL!$D$4:$G$50,3,FALSE)</f>
        <v>#N/A</v>
      </c>
      <c r="G38" s="29" t="e">
        <f>VLOOKUP($B38,'Sedgefield Circular'!$D$4:$F$50,3,FALSE)</f>
        <v>#N/A</v>
      </c>
      <c r="H38" s="29" t="e">
        <f>VLOOKUP($B38,'Coxhoe GW circ'!$D$4:$G$50,3,FALSE)</f>
        <v>#N/A</v>
      </c>
      <c r="I38" s="29" t="e">
        <f>VLOOKUP($B38,'Coxhoe Fields'!$D$4:$G$50,3,FALSE)</f>
        <v>#N/A</v>
      </c>
      <c r="J38" s="29" t="e">
        <f>VLOOKUP($B38,'Sedgefield 4'!$D$4:$G$50,3,FALSE)</f>
        <v>#N/A</v>
      </c>
      <c r="K38" s="29" t="e">
        <f>VLOOKUP($B38,'Walkway and Fishburn'!$D$4:$G$50,3,FALSE)</f>
        <v>#N/A</v>
      </c>
      <c r="L38" s="29" t="e">
        <f>VLOOKUP($B38,'Balls to Bridge'!$D$4:$G$50,3,FALSE)</f>
        <v>#N/A</v>
      </c>
      <c r="M38" s="29" t="e">
        <f>VLOOKUP($B38,Hett!$D$4:$G$50,3,FALSE)</f>
        <v>#N/A</v>
      </c>
      <c r="N38" s="29" t="e">
        <f>VLOOKUP($B38,Wynyard!$D$4:$G$50,3,FALSE)</f>
        <v>#N/A</v>
      </c>
      <c r="O38" s="29" t="e">
        <f>VLOOKUP($B38,'Mad Mile'!$D$4:$G$50,3,FALSE)</f>
        <v>#N/A</v>
      </c>
      <c r="P38" s="41">
        <f t="shared" si="21"/>
        <v>0</v>
      </c>
      <c r="Q38" s="12">
        <f t="shared" si="23"/>
        <v>0</v>
      </c>
      <c r="R38" s="12">
        <f t="shared" si="24"/>
        <v>0</v>
      </c>
      <c r="S38" s="12">
        <f t="shared" si="25"/>
        <v>0</v>
      </c>
      <c r="T38" s="12">
        <f t="shared" si="26"/>
        <v>0</v>
      </c>
      <c r="U38" s="12">
        <f t="shared" si="27"/>
        <v>0</v>
      </c>
      <c r="V38" s="12">
        <f t="shared" si="28"/>
        <v>0</v>
      </c>
      <c r="W38" s="12">
        <f t="shared" si="29"/>
        <v>0</v>
      </c>
      <c r="X38" s="12">
        <f t="shared" si="30"/>
        <v>0</v>
      </c>
      <c r="Y38" s="12">
        <f t="shared" si="31"/>
        <v>0</v>
      </c>
      <c r="Z38" s="12">
        <f t="shared" si="32"/>
        <v>0</v>
      </c>
    </row>
    <row r="39" spans="1:26" s="12" customFormat="1" x14ac:dyDescent="0.25">
      <c r="A39" s="13">
        <v>6</v>
      </c>
      <c r="B39" s="31" t="s">
        <v>33</v>
      </c>
      <c r="C39" s="32">
        <v>1</v>
      </c>
      <c r="D39" s="34" t="s">
        <v>124</v>
      </c>
      <c r="E39" s="30">
        <f>SUM(LARGE($Q39:$Z39,{1,2,3,4,5,6,7}))</f>
        <v>0</v>
      </c>
      <c r="F39" s="29" t="e">
        <f>VLOOKUP($B39,WPL!$D$4:$G$50,3,FALSE)</f>
        <v>#N/A</v>
      </c>
      <c r="G39" s="29" t="e">
        <f>VLOOKUP($B39,'Sedgefield Circular'!$D$4:$F$50,3,FALSE)</f>
        <v>#N/A</v>
      </c>
      <c r="H39" s="29" t="e">
        <f>VLOOKUP($B39,'Coxhoe GW circ'!$D$4:$G$50,3,FALSE)</f>
        <v>#N/A</v>
      </c>
      <c r="I39" s="29" t="e">
        <f>VLOOKUP($B39,'Coxhoe Fields'!$D$4:$G$50,3,FALSE)</f>
        <v>#N/A</v>
      </c>
      <c r="J39" s="29" t="e">
        <f>VLOOKUP($B39,'Sedgefield 4'!$D$4:$G$50,3,FALSE)</f>
        <v>#N/A</v>
      </c>
      <c r="K39" s="29" t="e">
        <f>VLOOKUP($B39,'Walkway and Fishburn'!$D$4:$G$50,3,FALSE)</f>
        <v>#N/A</v>
      </c>
      <c r="L39" s="29" t="e">
        <f>VLOOKUP($B39,'Balls to Bridge'!$D$4:$G$50,3,FALSE)</f>
        <v>#N/A</v>
      </c>
      <c r="M39" s="29" t="e">
        <f>VLOOKUP($B39,Hett!$D$4:$G$50,3,FALSE)</f>
        <v>#N/A</v>
      </c>
      <c r="N39" s="29" t="e">
        <f>VLOOKUP($B39,Wynyard!$D$4:$G$50,3,FALSE)</f>
        <v>#N/A</v>
      </c>
      <c r="O39" s="29" t="e">
        <f>VLOOKUP($B39,'Mad Mile'!$D$4:$G$50,3,FALSE)</f>
        <v>#N/A</v>
      </c>
      <c r="P39" s="41">
        <f t="shared" si="21"/>
        <v>0</v>
      </c>
      <c r="Q39" s="12">
        <f t="shared" si="23"/>
        <v>0</v>
      </c>
      <c r="R39" s="12">
        <f t="shared" si="24"/>
        <v>0</v>
      </c>
      <c r="S39" s="12">
        <f t="shared" si="25"/>
        <v>0</v>
      </c>
      <c r="T39" s="12">
        <f t="shared" si="26"/>
        <v>0</v>
      </c>
      <c r="U39" s="12">
        <f t="shared" si="27"/>
        <v>0</v>
      </c>
      <c r="V39" s="12">
        <f t="shared" si="28"/>
        <v>0</v>
      </c>
      <c r="W39" s="12">
        <f t="shared" si="29"/>
        <v>0</v>
      </c>
      <c r="X39" s="12">
        <f t="shared" si="30"/>
        <v>0</v>
      </c>
      <c r="Y39" s="12">
        <f t="shared" si="31"/>
        <v>0</v>
      </c>
      <c r="Z39" s="12">
        <f t="shared" si="32"/>
        <v>0</v>
      </c>
    </row>
    <row r="40" spans="1:26" s="12" customFormat="1" x14ac:dyDescent="0.25">
      <c r="A40" s="13">
        <v>6</v>
      </c>
      <c r="B40" s="31" t="s">
        <v>8</v>
      </c>
      <c r="C40" s="32">
        <v>1</v>
      </c>
      <c r="D40" s="34" t="s">
        <v>124</v>
      </c>
      <c r="E40" s="30">
        <f>SUM(LARGE($Q40:$Z40,{1,2,3,4,5,6,7}))</f>
        <v>0</v>
      </c>
      <c r="F40" s="29" t="e">
        <f>VLOOKUP($B40,WPL!$D$4:$G$50,3,FALSE)</f>
        <v>#N/A</v>
      </c>
      <c r="G40" s="29" t="e">
        <f>VLOOKUP($B40,'Sedgefield Circular'!$D$4:$F$50,3,FALSE)</f>
        <v>#N/A</v>
      </c>
      <c r="H40" s="29" t="e">
        <f>VLOOKUP($B40,'Coxhoe GW circ'!$D$4:$G$50,3,FALSE)</f>
        <v>#N/A</v>
      </c>
      <c r="I40" s="29" t="e">
        <f>VLOOKUP($B40,'Coxhoe Fields'!$D$4:$G$50,3,FALSE)</f>
        <v>#N/A</v>
      </c>
      <c r="J40" s="29" t="e">
        <f>VLOOKUP($B40,'Sedgefield 4'!$D$4:$G$50,3,FALSE)</f>
        <v>#N/A</v>
      </c>
      <c r="K40" s="29" t="e">
        <f>VLOOKUP($B40,'Walkway and Fishburn'!$D$4:$G$50,3,FALSE)</f>
        <v>#N/A</v>
      </c>
      <c r="L40" s="29" t="e">
        <f>VLOOKUP($B40,'Balls to Bridge'!$D$4:$G$50,3,FALSE)</f>
        <v>#N/A</v>
      </c>
      <c r="M40" s="29" t="e">
        <f>VLOOKUP($B40,Hett!$D$4:$G$50,3,FALSE)</f>
        <v>#N/A</v>
      </c>
      <c r="N40" s="29" t="e">
        <f>VLOOKUP($B40,Wynyard!$D$4:$G$50,3,FALSE)</f>
        <v>#N/A</v>
      </c>
      <c r="O40" s="29" t="e">
        <f>VLOOKUP($B40,'Mad Mile'!$D$4:$G$50,3,FALSE)</f>
        <v>#N/A</v>
      </c>
      <c r="P40" s="41">
        <f t="shared" si="21"/>
        <v>0</v>
      </c>
      <c r="Q40" s="12">
        <f t="shared" si="23"/>
        <v>0</v>
      </c>
      <c r="R40" s="12">
        <f t="shared" si="24"/>
        <v>0</v>
      </c>
      <c r="S40" s="12">
        <f t="shared" si="25"/>
        <v>0</v>
      </c>
      <c r="T40" s="12">
        <f t="shared" si="26"/>
        <v>0</v>
      </c>
      <c r="U40" s="12">
        <f t="shared" si="27"/>
        <v>0</v>
      </c>
      <c r="V40" s="12">
        <f t="shared" si="28"/>
        <v>0</v>
      </c>
      <c r="W40" s="12">
        <f t="shared" si="29"/>
        <v>0</v>
      </c>
      <c r="X40" s="12">
        <f t="shared" si="30"/>
        <v>0</v>
      </c>
      <c r="Y40" s="12">
        <f t="shared" si="31"/>
        <v>0</v>
      </c>
      <c r="Z40" s="12">
        <f t="shared" si="32"/>
        <v>0</v>
      </c>
    </row>
    <row r="41" spans="1:26" s="12" customFormat="1" x14ac:dyDescent="0.25">
      <c r="A41" s="13">
        <v>6</v>
      </c>
      <c r="B41" s="31" t="s">
        <v>35</v>
      </c>
      <c r="C41" s="32">
        <v>1</v>
      </c>
      <c r="D41" s="34" t="s">
        <v>124</v>
      </c>
      <c r="E41" s="30">
        <f>SUM(LARGE($Q41:$Z41,{1,2,3,4,5,6,7}))</f>
        <v>0</v>
      </c>
      <c r="F41" s="29" t="e">
        <f>VLOOKUP($B41,WPL!$D$4:$G$50,3,FALSE)</f>
        <v>#N/A</v>
      </c>
      <c r="G41" s="29" t="e">
        <f>VLOOKUP($B41,'Sedgefield Circular'!$D$4:$F$50,3,FALSE)</f>
        <v>#N/A</v>
      </c>
      <c r="H41" s="29" t="e">
        <f>VLOOKUP($B41,'Coxhoe GW circ'!$D$4:$G$50,3,FALSE)</f>
        <v>#N/A</v>
      </c>
      <c r="I41" s="29" t="e">
        <f>VLOOKUP($B41,'Coxhoe Fields'!$D$4:$G$50,3,FALSE)</f>
        <v>#N/A</v>
      </c>
      <c r="J41" s="29" t="e">
        <f>VLOOKUP($B41,'Sedgefield 4'!$D$4:$G$50,3,FALSE)</f>
        <v>#N/A</v>
      </c>
      <c r="K41" s="29" t="e">
        <f>VLOOKUP($B41,'Walkway and Fishburn'!$D$4:$G$50,3,FALSE)</f>
        <v>#N/A</v>
      </c>
      <c r="L41" s="29" t="e">
        <f>VLOOKUP($B41,'Balls to Bridge'!$D$4:$G$50,3,FALSE)</f>
        <v>#N/A</v>
      </c>
      <c r="M41" s="29" t="e">
        <f>VLOOKUP($B41,Hett!$D$4:$G$50,3,FALSE)</f>
        <v>#N/A</v>
      </c>
      <c r="N41" s="29" t="e">
        <f>VLOOKUP($B41,Wynyard!$D$4:$G$50,3,FALSE)</f>
        <v>#N/A</v>
      </c>
      <c r="O41" s="29" t="e">
        <f>VLOOKUP($B41,'Mad Mile'!$D$4:$G$50,3,FALSE)</f>
        <v>#N/A</v>
      </c>
      <c r="P41" s="41">
        <f t="shared" si="21"/>
        <v>0</v>
      </c>
      <c r="Q41" s="12">
        <f t="shared" si="23"/>
        <v>0</v>
      </c>
      <c r="R41" s="12">
        <f t="shared" si="24"/>
        <v>0</v>
      </c>
      <c r="S41" s="12">
        <f t="shared" si="25"/>
        <v>0</v>
      </c>
      <c r="T41" s="12">
        <f t="shared" si="26"/>
        <v>0</v>
      </c>
      <c r="U41" s="12">
        <f t="shared" si="27"/>
        <v>0</v>
      </c>
      <c r="V41" s="12">
        <f t="shared" si="28"/>
        <v>0</v>
      </c>
      <c r="W41" s="12">
        <f t="shared" si="29"/>
        <v>0</v>
      </c>
      <c r="X41" s="12">
        <f t="shared" si="30"/>
        <v>0</v>
      </c>
      <c r="Y41" s="12">
        <f t="shared" si="31"/>
        <v>0</v>
      </c>
      <c r="Z41" s="12">
        <f t="shared" si="32"/>
        <v>0</v>
      </c>
    </row>
    <row r="42" spans="1:26" s="12" customFormat="1" x14ac:dyDescent="0.25">
      <c r="A42" s="13">
        <v>6</v>
      </c>
      <c r="B42" s="31" t="s">
        <v>117</v>
      </c>
      <c r="C42" s="31">
        <v>1</v>
      </c>
      <c r="D42" s="34" t="s">
        <v>124</v>
      </c>
      <c r="E42" s="30">
        <f>SUM(LARGE($Q42:$Z42,{1,2,3,4,5,6,7}))</f>
        <v>0</v>
      </c>
      <c r="F42" s="29" t="e">
        <f>VLOOKUP($B42,WPL!$D$4:$G$50,3,FALSE)</f>
        <v>#N/A</v>
      </c>
      <c r="G42" s="29" t="e">
        <f>VLOOKUP($B42,'Sedgefield Circular'!$D$4:$F$50,3,FALSE)</f>
        <v>#N/A</v>
      </c>
      <c r="H42" s="29" t="e">
        <f>VLOOKUP($B42,'Coxhoe GW circ'!$D$4:$G$50,3,FALSE)</f>
        <v>#N/A</v>
      </c>
      <c r="I42" s="29" t="e">
        <f>VLOOKUP($B42,'Coxhoe Fields'!$D$4:$G$50,3,FALSE)</f>
        <v>#N/A</v>
      </c>
      <c r="J42" s="29" t="e">
        <f>VLOOKUP($B42,'Sedgefield 4'!$D$4:$G$50,3,FALSE)</f>
        <v>#N/A</v>
      </c>
      <c r="K42" s="29" t="e">
        <f>VLOOKUP($B42,'Walkway and Fishburn'!$D$4:$G$50,3,FALSE)</f>
        <v>#N/A</v>
      </c>
      <c r="L42" s="29" t="e">
        <f>VLOOKUP($B42,'Balls to Bridge'!$D$4:$G$50,3,FALSE)</f>
        <v>#N/A</v>
      </c>
      <c r="M42" s="29" t="e">
        <f>VLOOKUP($B42,Hett!$D$4:$G$50,3,FALSE)</f>
        <v>#N/A</v>
      </c>
      <c r="N42" s="29" t="e">
        <f>VLOOKUP($B42,Wynyard!$D$4:$G$50,3,FALSE)</f>
        <v>#N/A</v>
      </c>
      <c r="O42" s="29" t="e">
        <f>VLOOKUP($B42,'Mad Mile'!$D$4:$G$50,3,FALSE)</f>
        <v>#N/A</v>
      </c>
      <c r="P42" s="41">
        <f t="shared" si="21"/>
        <v>0</v>
      </c>
      <c r="Q42" s="12">
        <f t="shared" si="23"/>
        <v>0</v>
      </c>
      <c r="R42" s="12">
        <f t="shared" si="24"/>
        <v>0</v>
      </c>
      <c r="S42" s="12">
        <f t="shared" si="25"/>
        <v>0</v>
      </c>
      <c r="T42" s="12">
        <f t="shared" si="26"/>
        <v>0</v>
      </c>
      <c r="U42" s="12">
        <f t="shared" si="27"/>
        <v>0</v>
      </c>
      <c r="V42" s="12">
        <f t="shared" si="28"/>
        <v>0</v>
      </c>
      <c r="W42" s="12">
        <f t="shared" si="29"/>
        <v>0</v>
      </c>
      <c r="X42" s="12">
        <f t="shared" si="30"/>
        <v>0</v>
      </c>
      <c r="Y42" s="12">
        <f t="shared" si="31"/>
        <v>0</v>
      </c>
      <c r="Z42" s="12">
        <f t="shared" si="32"/>
        <v>0</v>
      </c>
    </row>
    <row r="43" spans="1:26" s="12" customFormat="1" x14ac:dyDescent="0.25">
      <c r="A43" s="13">
        <v>6</v>
      </c>
      <c r="B43" s="31" t="s">
        <v>9</v>
      </c>
      <c r="C43" s="31">
        <v>1</v>
      </c>
      <c r="D43" s="34" t="s">
        <v>124</v>
      </c>
      <c r="E43" s="30">
        <f>SUM(LARGE($Q43:$Z43,{1,2,3,4,5,6,7}))</f>
        <v>0</v>
      </c>
      <c r="F43" s="29" t="e">
        <f>VLOOKUP($B43,WPL!$D$4:$G$50,3,FALSE)</f>
        <v>#N/A</v>
      </c>
      <c r="G43" s="29" t="e">
        <f>VLOOKUP($B43,'Sedgefield Circular'!$D$4:$F$50,3,FALSE)</f>
        <v>#N/A</v>
      </c>
      <c r="H43" s="29" t="e">
        <f>VLOOKUP($B43,'Coxhoe GW circ'!$D$4:$G$50,3,FALSE)</f>
        <v>#N/A</v>
      </c>
      <c r="I43" s="29" t="e">
        <f>VLOOKUP($B43,'Coxhoe Fields'!$D$4:$G$50,3,FALSE)</f>
        <v>#N/A</v>
      </c>
      <c r="J43" s="29" t="e">
        <f>VLOOKUP($B43,'Sedgefield 4'!$D$4:$G$50,3,FALSE)</f>
        <v>#N/A</v>
      </c>
      <c r="K43" s="29" t="e">
        <f>VLOOKUP($B43,'Walkway and Fishburn'!$D$4:$G$50,3,FALSE)</f>
        <v>#N/A</v>
      </c>
      <c r="L43" s="29" t="e">
        <f>VLOOKUP($B43,'Balls to Bridge'!$D$4:$G$50,3,FALSE)</f>
        <v>#N/A</v>
      </c>
      <c r="M43" s="29" t="e">
        <f>VLOOKUP($B43,Hett!$D$4:$G$50,3,FALSE)</f>
        <v>#N/A</v>
      </c>
      <c r="N43" s="29" t="e">
        <f>VLOOKUP($B43,Wynyard!$D$4:$G$50,3,FALSE)</f>
        <v>#N/A</v>
      </c>
      <c r="O43" s="29" t="e">
        <f>VLOOKUP($B43,'Mad Mile'!$D$4:$G$50,3,FALSE)</f>
        <v>#N/A</v>
      </c>
      <c r="P43" s="41">
        <f t="shared" si="21"/>
        <v>0</v>
      </c>
      <c r="Q43" s="12">
        <f t="shared" si="23"/>
        <v>0</v>
      </c>
      <c r="R43" s="12">
        <f t="shared" si="24"/>
        <v>0</v>
      </c>
      <c r="S43" s="12">
        <f t="shared" si="25"/>
        <v>0</v>
      </c>
      <c r="T43" s="12">
        <f t="shared" si="26"/>
        <v>0</v>
      </c>
      <c r="U43" s="12">
        <f t="shared" si="27"/>
        <v>0</v>
      </c>
      <c r="V43" s="12">
        <f t="shared" si="28"/>
        <v>0</v>
      </c>
      <c r="W43" s="12">
        <f t="shared" si="29"/>
        <v>0</v>
      </c>
      <c r="X43" s="12">
        <f t="shared" si="30"/>
        <v>0</v>
      </c>
      <c r="Y43" s="12">
        <f t="shared" si="31"/>
        <v>0</v>
      </c>
      <c r="Z43" s="12">
        <f t="shared" si="32"/>
        <v>0</v>
      </c>
    </row>
    <row r="44" spans="1:26" s="12" customFormat="1" x14ac:dyDescent="0.25">
      <c r="A44" s="13">
        <v>6</v>
      </c>
      <c r="B44" s="31" t="s">
        <v>41</v>
      </c>
      <c r="C44" s="32">
        <v>1</v>
      </c>
      <c r="D44" s="34" t="s">
        <v>124</v>
      </c>
      <c r="E44" s="30">
        <f>SUM(LARGE($Q44:$Z44,{1,2,3,4,5,6,7}))</f>
        <v>0</v>
      </c>
      <c r="F44" s="29" t="e">
        <f>VLOOKUP($B44,WPL!$D$4:$G$50,3,FALSE)</f>
        <v>#N/A</v>
      </c>
      <c r="G44" s="29" t="e">
        <f>VLOOKUP($B44,'Sedgefield Circular'!$D$4:$F$50,3,FALSE)</f>
        <v>#N/A</v>
      </c>
      <c r="H44" s="29" t="e">
        <f>VLOOKUP($B44,'Coxhoe GW circ'!$D$4:$G$50,3,FALSE)</f>
        <v>#N/A</v>
      </c>
      <c r="I44" s="29" t="e">
        <f>VLOOKUP($B44,'Coxhoe Fields'!$D$4:$G$50,3,FALSE)</f>
        <v>#N/A</v>
      </c>
      <c r="J44" s="29" t="e">
        <f>VLOOKUP($B44,'Sedgefield 4'!$D$4:$G$50,3,FALSE)</f>
        <v>#N/A</v>
      </c>
      <c r="K44" s="29" t="e">
        <f>VLOOKUP($B44,'Walkway and Fishburn'!$D$4:$G$50,3,FALSE)</f>
        <v>#N/A</v>
      </c>
      <c r="L44" s="29" t="e">
        <f>VLOOKUP($B44,'Balls to Bridge'!$D$4:$G$50,3,FALSE)</f>
        <v>#N/A</v>
      </c>
      <c r="M44" s="29" t="e">
        <f>VLOOKUP($B44,Hett!$D$4:$G$50,3,FALSE)</f>
        <v>#N/A</v>
      </c>
      <c r="N44" s="29" t="e">
        <f>VLOOKUP($B44,Wynyard!$D$4:$G$50,3,FALSE)</f>
        <v>#N/A</v>
      </c>
      <c r="O44" s="29" t="e">
        <f>VLOOKUP($B44,'Mad Mile'!$D$4:$G$50,3,FALSE)</f>
        <v>#N/A</v>
      </c>
      <c r="P44" s="41">
        <f t="shared" si="21"/>
        <v>0</v>
      </c>
      <c r="Q44" s="12">
        <f t="shared" si="23"/>
        <v>0</v>
      </c>
      <c r="R44" s="12">
        <f t="shared" si="24"/>
        <v>0</v>
      </c>
      <c r="S44" s="12">
        <f t="shared" si="25"/>
        <v>0</v>
      </c>
      <c r="T44" s="12">
        <f t="shared" si="26"/>
        <v>0</v>
      </c>
      <c r="U44" s="12">
        <f t="shared" si="27"/>
        <v>0</v>
      </c>
      <c r="V44" s="12">
        <f t="shared" si="28"/>
        <v>0</v>
      </c>
      <c r="W44" s="12">
        <f t="shared" si="29"/>
        <v>0</v>
      </c>
      <c r="X44" s="12">
        <f t="shared" si="30"/>
        <v>0</v>
      </c>
      <c r="Y44" s="12">
        <f t="shared" si="31"/>
        <v>0</v>
      </c>
      <c r="Z44" s="12">
        <f t="shared" si="32"/>
        <v>0</v>
      </c>
    </row>
    <row r="45" spans="1:26" s="12" customFormat="1" x14ac:dyDescent="0.25">
      <c r="A45" s="13">
        <v>6</v>
      </c>
      <c r="B45" s="31" t="s">
        <v>22</v>
      </c>
      <c r="C45" s="32">
        <v>1</v>
      </c>
      <c r="D45" s="34" t="s">
        <v>124</v>
      </c>
      <c r="E45" s="30">
        <f>SUM(LARGE($Q45:$Z45,{1,2,3,4,5,6,7}))</f>
        <v>0</v>
      </c>
      <c r="F45" s="29" t="e">
        <f>VLOOKUP($B45,WPL!$D$4:$G$50,3,FALSE)</f>
        <v>#N/A</v>
      </c>
      <c r="G45" s="29" t="e">
        <f>VLOOKUP($B45,'Sedgefield Circular'!$D$4:$F$50,3,FALSE)</f>
        <v>#N/A</v>
      </c>
      <c r="H45" s="29" t="e">
        <f>VLOOKUP($B45,'Coxhoe GW circ'!$D$4:$G$50,3,FALSE)</f>
        <v>#N/A</v>
      </c>
      <c r="I45" s="29" t="e">
        <f>VLOOKUP($B45,'Coxhoe Fields'!$D$4:$G$50,3,FALSE)</f>
        <v>#N/A</v>
      </c>
      <c r="J45" s="29" t="e">
        <f>VLOOKUP($B45,'Sedgefield 4'!$D$4:$G$50,3,FALSE)</f>
        <v>#N/A</v>
      </c>
      <c r="K45" s="29" t="e">
        <f>VLOOKUP($B45,'Walkway and Fishburn'!$D$4:$G$50,3,FALSE)</f>
        <v>#N/A</v>
      </c>
      <c r="L45" s="29" t="e">
        <f>VLOOKUP($B45,'Balls to Bridge'!$D$4:$G$50,3,FALSE)</f>
        <v>#N/A</v>
      </c>
      <c r="M45" s="29" t="e">
        <f>VLOOKUP($B45,Hett!$D$4:$G$50,3,FALSE)</f>
        <v>#N/A</v>
      </c>
      <c r="N45" s="29" t="e">
        <f>VLOOKUP($B45,Wynyard!$D$4:$G$50,3,FALSE)</f>
        <v>#N/A</v>
      </c>
      <c r="O45" s="29" t="e">
        <f>VLOOKUP($B45,'Mad Mile'!$D$4:$G$50,3,FALSE)</f>
        <v>#N/A</v>
      </c>
      <c r="P45" s="41">
        <f t="shared" si="21"/>
        <v>0</v>
      </c>
      <c r="Q45" s="12">
        <f t="shared" si="23"/>
        <v>0</v>
      </c>
      <c r="R45" s="12">
        <f t="shared" si="24"/>
        <v>0</v>
      </c>
      <c r="S45" s="12">
        <f t="shared" si="25"/>
        <v>0</v>
      </c>
      <c r="T45" s="12">
        <f t="shared" si="26"/>
        <v>0</v>
      </c>
      <c r="U45" s="12">
        <f t="shared" si="27"/>
        <v>0</v>
      </c>
      <c r="V45" s="12">
        <f t="shared" si="28"/>
        <v>0</v>
      </c>
      <c r="W45" s="12">
        <f t="shared" si="29"/>
        <v>0</v>
      </c>
      <c r="X45" s="12">
        <f t="shared" si="30"/>
        <v>0</v>
      </c>
      <c r="Y45" s="12">
        <f t="shared" si="31"/>
        <v>0</v>
      </c>
      <c r="Z45" s="12">
        <f t="shared" si="32"/>
        <v>0</v>
      </c>
    </row>
    <row r="46" spans="1:26" s="12" customFormat="1" x14ac:dyDescent="0.25">
      <c r="A46" s="13">
        <v>6</v>
      </c>
      <c r="B46" s="31" t="s">
        <v>42</v>
      </c>
      <c r="C46" s="31">
        <v>1</v>
      </c>
      <c r="D46" s="34" t="s">
        <v>124</v>
      </c>
      <c r="E46" s="30">
        <f>SUM(LARGE($Q46:$Z46,{1,2,3,4,5,6,7}))</f>
        <v>0</v>
      </c>
      <c r="F46" s="29" t="e">
        <f>VLOOKUP($B46,WPL!$D$4:$G$50,3,FALSE)</f>
        <v>#N/A</v>
      </c>
      <c r="G46" s="29" t="e">
        <f>VLOOKUP($B46,'Sedgefield Circular'!$D$4:$F$50,3,FALSE)</f>
        <v>#N/A</v>
      </c>
      <c r="H46" s="29" t="e">
        <f>VLOOKUP($B46,'Coxhoe GW circ'!$D$4:$G$50,3,FALSE)</f>
        <v>#N/A</v>
      </c>
      <c r="I46" s="29" t="e">
        <f>VLOOKUP($B46,'Coxhoe Fields'!$D$4:$G$50,3,FALSE)</f>
        <v>#N/A</v>
      </c>
      <c r="J46" s="29" t="e">
        <f>VLOOKUP($B46,'Sedgefield 4'!$D$4:$G$50,3,FALSE)</f>
        <v>#N/A</v>
      </c>
      <c r="K46" s="29" t="e">
        <f>VLOOKUP($B46,'Walkway and Fishburn'!$D$4:$G$50,3,FALSE)</f>
        <v>#N/A</v>
      </c>
      <c r="L46" s="29" t="e">
        <f>VLOOKUP($B46,'Balls to Bridge'!$D$4:$G$50,3,FALSE)</f>
        <v>#N/A</v>
      </c>
      <c r="M46" s="29" t="e">
        <f>VLOOKUP($B46,Hett!$D$4:$G$50,3,FALSE)</f>
        <v>#N/A</v>
      </c>
      <c r="N46" s="29" t="e">
        <f>VLOOKUP($B46,Wynyard!$D$4:$G$50,3,FALSE)</f>
        <v>#N/A</v>
      </c>
      <c r="O46" s="29" t="e">
        <f>VLOOKUP($B46,'Mad Mile'!$D$4:$G$50,3,FALSE)</f>
        <v>#N/A</v>
      </c>
      <c r="P46" s="41">
        <f t="shared" si="21"/>
        <v>0</v>
      </c>
      <c r="Q46" s="12">
        <f t="shared" si="23"/>
        <v>0</v>
      </c>
      <c r="R46" s="12">
        <f t="shared" si="24"/>
        <v>0</v>
      </c>
      <c r="S46" s="12">
        <f t="shared" si="25"/>
        <v>0</v>
      </c>
      <c r="T46" s="12">
        <f t="shared" si="26"/>
        <v>0</v>
      </c>
      <c r="U46" s="12">
        <f t="shared" si="27"/>
        <v>0</v>
      </c>
      <c r="V46" s="12">
        <f t="shared" si="28"/>
        <v>0</v>
      </c>
      <c r="W46" s="12">
        <f t="shared" si="29"/>
        <v>0</v>
      </c>
      <c r="X46" s="12">
        <f t="shared" si="30"/>
        <v>0</v>
      </c>
      <c r="Y46" s="12">
        <f t="shared" si="31"/>
        <v>0</v>
      </c>
      <c r="Z46" s="12">
        <f t="shared" si="32"/>
        <v>0</v>
      </c>
    </row>
    <row r="47" spans="1:26" s="12" customFormat="1" x14ac:dyDescent="0.25">
      <c r="A47" s="13">
        <v>6</v>
      </c>
      <c r="B47" s="31" t="s">
        <v>43</v>
      </c>
      <c r="C47" s="32">
        <v>1</v>
      </c>
      <c r="D47" s="34" t="s">
        <v>124</v>
      </c>
      <c r="E47" s="30">
        <f>SUM(LARGE($Q47:$Z47,{1,2,3,4,5,6,7}))</f>
        <v>0</v>
      </c>
      <c r="F47" s="29" t="e">
        <f>VLOOKUP($B47,WPL!$D$4:$G$50,3,FALSE)</f>
        <v>#N/A</v>
      </c>
      <c r="G47" s="29" t="e">
        <f>VLOOKUP($B47,'Sedgefield Circular'!$D$4:$F$50,3,FALSE)</f>
        <v>#N/A</v>
      </c>
      <c r="H47" s="29" t="e">
        <f>VLOOKUP($B47,'Coxhoe GW circ'!$D$4:$G$50,3,FALSE)</f>
        <v>#N/A</v>
      </c>
      <c r="I47" s="29" t="e">
        <f>VLOOKUP($B47,'Coxhoe Fields'!$D$4:$G$50,3,FALSE)</f>
        <v>#N/A</v>
      </c>
      <c r="J47" s="29" t="e">
        <f>VLOOKUP($B47,'Sedgefield 4'!$D$4:$G$50,3,FALSE)</f>
        <v>#N/A</v>
      </c>
      <c r="K47" s="29" t="e">
        <f>VLOOKUP($B47,'Walkway and Fishburn'!$D$4:$G$50,3,FALSE)</f>
        <v>#N/A</v>
      </c>
      <c r="L47" s="29" t="e">
        <f>VLOOKUP($B47,'Balls to Bridge'!$D$4:$G$50,3,FALSE)</f>
        <v>#N/A</v>
      </c>
      <c r="M47" s="29" t="e">
        <f>VLOOKUP($B47,Hett!$D$4:$G$50,3,FALSE)</f>
        <v>#N/A</v>
      </c>
      <c r="N47" s="29" t="e">
        <f>VLOOKUP($B47,Wynyard!$D$4:$G$50,3,FALSE)</f>
        <v>#N/A</v>
      </c>
      <c r="O47" s="29" t="e">
        <f>VLOOKUP($B47,'Mad Mile'!$D$4:$G$50,3,FALSE)</f>
        <v>#N/A</v>
      </c>
      <c r="P47" s="41">
        <f t="shared" si="21"/>
        <v>0</v>
      </c>
      <c r="Q47" s="12">
        <f t="shared" si="23"/>
        <v>0</v>
      </c>
      <c r="R47" s="12">
        <f t="shared" si="24"/>
        <v>0</v>
      </c>
      <c r="S47" s="12">
        <f t="shared" si="25"/>
        <v>0</v>
      </c>
      <c r="T47" s="12">
        <f t="shared" si="26"/>
        <v>0</v>
      </c>
      <c r="U47" s="12">
        <f t="shared" si="27"/>
        <v>0</v>
      </c>
      <c r="V47" s="12">
        <f t="shared" si="28"/>
        <v>0</v>
      </c>
      <c r="W47" s="12">
        <f t="shared" si="29"/>
        <v>0</v>
      </c>
      <c r="X47" s="12">
        <f t="shared" si="30"/>
        <v>0</v>
      </c>
      <c r="Y47" s="12">
        <f t="shared" si="31"/>
        <v>0</v>
      </c>
      <c r="Z47" s="12">
        <f t="shared" si="32"/>
        <v>0</v>
      </c>
    </row>
    <row r="48" spans="1:26" s="12" customFormat="1" x14ac:dyDescent="0.25">
      <c r="A48" s="13">
        <v>6</v>
      </c>
      <c r="B48" s="31" t="s">
        <v>44</v>
      </c>
      <c r="C48" s="32">
        <v>1</v>
      </c>
      <c r="D48" s="34" t="s">
        <v>124</v>
      </c>
      <c r="E48" s="30">
        <f>SUM(LARGE($Q48:$Z48,{1,2,3,4,5,6,7}))</f>
        <v>0</v>
      </c>
      <c r="F48" s="29" t="e">
        <f>VLOOKUP($B48,WPL!$D$4:$G$50,3,FALSE)</f>
        <v>#N/A</v>
      </c>
      <c r="G48" s="29" t="e">
        <f>VLOOKUP($B48,'Sedgefield Circular'!$D$4:$F$50,3,FALSE)</f>
        <v>#N/A</v>
      </c>
      <c r="H48" s="29" t="e">
        <f>VLOOKUP($B48,'Coxhoe GW circ'!$D$4:$G$50,3,FALSE)</f>
        <v>#N/A</v>
      </c>
      <c r="I48" s="29" t="e">
        <f>VLOOKUP($B48,'Coxhoe Fields'!$D$4:$G$50,3,FALSE)</f>
        <v>#N/A</v>
      </c>
      <c r="J48" s="29" t="e">
        <f>VLOOKUP($B48,'Sedgefield 4'!$D$4:$G$50,3,FALSE)</f>
        <v>#N/A</v>
      </c>
      <c r="K48" s="29" t="e">
        <f>VLOOKUP($B48,'Walkway and Fishburn'!$D$4:$G$50,3,FALSE)</f>
        <v>#N/A</v>
      </c>
      <c r="L48" s="29" t="e">
        <f>VLOOKUP($B48,'Balls to Bridge'!$D$4:$G$50,3,FALSE)</f>
        <v>#N/A</v>
      </c>
      <c r="M48" s="29" t="e">
        <f>VLOOKUP($B48,Hett!$D$4:$G$50,3,FALSE)</f>
        <v>#N/A</v>
      </c>
      <c r="N48" s="29" t="e">
        <f>VLOOKUP($B48,Wynyard!$D$4:$G$50,3,FALSE)</f>
        <v>#N/A</v>
      </c>
      <c r="O48" s="29" t="e">
        <f>VLOOKUP($B48,'Mad Mile'!$D$4:$G$50,3,FALSE)</f>
        <v>#N/A</v>
      </c>
      <c r="P48" s="41">
        <f t="shared" si="21"/>
        <v>0</v>
      </c>
      <c r="Q48" s="12">
        <f t="shared" si="23"/>
        <v>0</v>
      </c>
      <c r="R48" s="12">
        <f t="shared" si="24"/>
        <v>0</v>
      </c>
      <c r="S48" s="12">
        <f t="shared" si="25"/>
        <v>0</v>
      </c>
      <c r="T48" s="12">
        <f t="shared" si="26"/>
        <v>0</v>
      </c>
      <c r="U48" s="12">
        <f t="shared" si="27"/>
        <v>0</v>
      </c>
      <c r="V48" s="12">
        <f t="shared" si="28"/>
        <v>0</v>
      </c>
      <c r="W48" s="12">
        <f t="shared" si="29"/>
        <v>0</v>
      </c>
      <c r="X48" s="12">
        <f t="shared" si="30"/>
        <v>0</v>
      </c>
      <c r="Y48" s="12">
        <f t="shared" si="31"/>
        <v>0</v>
      </c>
      <c r="Z48" s="12">
        <f t="shared" si="32"/>
        <v>0</v>
      </c>
    </row>
    <row r="49" spans="1:26" s="12" customFormat="1" x14ac:dyDescent="0.25">
      <c r="A49" s="13">
        <v>6</v>
      </c>
      <c r="B49" s="31" t="s">
        <v>45</v>
      </c>
      <c r="C49" s="32">
        <v>1</v>
      </c>
      <c r="D49" s="34" t="s">
        <v>124</v>
      </c>
      <c r="E49" s="30">
        <f>SUM(LARGE($Q49:$Z49,{1,2,3,4,5,6,7}))</f>
        <v>0</v>
      </c>
      <c r="F49" s="29" t="e">
        <f>VLOOKUP($B49,WPL!$D$4:$G$50,3,FALSE)</f>
        <v>#N/A</v>
      </c>
      <c r="G49" s="29" t="e">
        <f>VLOOKUP($B49,'Sedgefield Circular'!$D$4:$F$50,3,FALSE)</f>
        <v>#N/A</v>
      </c>
      <c r="H49" s="29" t="e">
        <f>VLOOKUP($B49,'Coxhoe GW circ'!$D$4:$G$50,3,FALSE)</f>
        <v>#N/A</v>
      </c>
      <c r="I49" s="29" t="e">
        <f>VLOOKUP($B49,'Coxhoe Fields'!$D$4:$G$50,3,FALSE)</f>
        <v>#N/A</v>
      </c>
      <c r="J49" s="29" t="e">
        <f>VLOOKUP($B49,'Sedgefield 4'!$D$4:$G$50,3,FALSE)</f>
        <v>#N/A</v>
      </c>
      <c r="K49" s="29" t="e">
        <f>VLOOKUP($B49,'Walkway and Fishburn'!$D$4:$G$50,3,FALSE)</f>
        <v>#N/A</v>
      </c>
      <c r="L49" s="29" t="e">
        <f>VLOOKUP($B49,'Balls to Bridge'!$D$4:$G$50,3,FALSE)</f>
        <v>#N/A</v>
      </c>
      <c r="M49" s="29" t="e">
        <f>VLOOKUP($B49,Hett!$D$4:$G$50,3,FALSE)</f>
        <v>#N/A</v>
      </c>
      <c r="N49" s="29" t="e">
        <f>VLOOKUP($B49,Wynyard!$D$4:$G$50,3,FALSE)</f>
        <v>#N/A</v>
      </c>
      <c r="O49" s="29" t="e">
        <f>VLOOKUP($B49,'Mad Mile'!$D$4:$G$50,3,FALSE)</f>
        <v>#N/A</v>
      </c>
      <c r="P49" s="41">
        <f t="shared" si="21"/>
        <v>0</v>
      </c>
      <c r="Q49" s="12">
        <f t="shared" si="23"/>
        <v>0</v>
      </c>
      <c r="R49" s="12">
        <f t="shared" si="24"/>
        <v>0</v>
      </c>
      <c r="S49" s="12">
        <f t="shared" si="25"/>
        <v>0</v>
      </c>
      <c r="T49" s="12">
        <f t="shared" si="26"/>
        <v>0</v>
      </c>
      <c r="U49" s="12">
        <f t="shared" si="27"/>
        <v>0</v>
      </c>
      <c r="V49" s="12">
        <f t="shared" si="28"/>
        <v>0</v>
      </c>
      <c r="W49" s="12">
        <f t="shared" si="29"/>
        <v>0</v>
      </c>
      <c r="X49" s="12">
        <f t="shared" si="30"/>
        <v>0</v>
      </c>
      <c r="Y49" s="12">
        <f t="shared" si="31"/>
        <v>0</v>
      </c>
      <c r="Z49" s="12">
        <f t="shared" si="32"/>
        <v>0</v>
      </c>
    </row>
    <row r="50" spans="1:26" s="12" customFormat="1" ht="13.5" customHeight="1" x14ac:dyDescent="0.25">
      <c r="A50" s="13">
        <v>6</v>
      </c>
      <c r="B50" s="31" t="s">
        <v>46</v>
      </c>
      <c r="C50" s="31">
        <v>1</v>
      </c>
      <c r="D50" s="34" t="s">
        <v>124</v>
      </c>
      <c r="E50" s="30">
        <f>SUM(LARGE($Q50:$Z50,{1,2,3,4,5,6,7}))</f>
        <v>0</v>
      </c>
      <c r="F50" s="29" t="e">
        <f>VLOOKUP($B50,WPL!$D$4:$G$50,3,FALSE)</f>
        <v>#N/A</v>
      </c>
      <c r="G50" s="29" t="e">
        <f>VLOOKUP($B50,'Sedgefield Circular'!$D$4:$F$50,3,FALSE)</f>
        <v>#N/A</v>
      </c>
      <c r="H50" s="29" t="e">
        <f>VLOOKUP($B50,'Coxhoe GW circ'!$D$4:$G$50,3,FALSE)</f>
        <v>#N/A</v>
      </c>
      <c r="I50" s="29" t="e">
        <f>VLOOKUP($B50,'Coxhoe Fields'!$D$4:$G$50,3,FALSE)</f>
        <v>#N/A</v>
      </c>
      <c r="J50" s="29" t="e">
        <f>VLOOKUP($B50,'Sedgefield 4'!$D$4:$G$50,3,FALSE)</f>
        <v>#N/A</v>
      </c>
      <c r="K50" s="29" t="e">
        <f>VLOOKUP($B50,'Walkway and Fishburn'!$D$4:$G$50,3,FALSE)</f>
        <v>#N/A</v>
      </c>
      <c r="L50" s="29" t="e">
        <f>VLOOKUP($B50,'Balls to Bridge'!$D$4:$G$50,3,FALSE)</f>
        <v>#N/A</v>
      </c>
      <c r="M50" s="29" t="e">
        <f>VLOOKUP($B50,Hett!$D$4:$G$50,3,FALSE)</f>
        <v>#N/A</v>
      </c>
      <c r="N50" s="29" t="e">
        <f>VLOOKUP($B50,Wynyard!$D$4:$G$50,3,FALSE)</f>
        <v>#N/A</v>
      </c>
      <c r="O50" s="29" t="e">
        <f>VLOOKUP($B50,'Mad Mile'!$D$4:$G$50,3,FALSE)</f>
        <v>#N/A</v>
      </c>
      <c r="P50" s="41">
        <f t="shared" si="21"/>
        <v>0</v>
      </c>
      <c r="Q50" s="12">
        <f t="shared" si="23"/>
        <v>0</v>
      </c>
      <c r="R50" s="12">
        <f t="shared" si="24"/>
        <v>0</v>
      </c>
      <c r="S50" s="12">
        <f t="shared" si="25"/>
        <v>0</v>
      </c>
      <c r="T50" s="12">
        <f t="shared" si="26"/>
        <v>0</v>
      </c>
      <c r="U50" s="12">
        <f t="shared" si="27"/>
        <v>0</v>
      </c>
      <c r="V50" s="12">
        <f t="shared" si="28"/>
        <v>0</v>
      </c>
      <c r="W50" s="12">
        <f t="shared" si="29"/>
        <v>0</v>
      </c>
      <c r="X50" s="12">
        <f t="shared" si="30"/>
        <v>0</v>
      </c>
      <c r="Y50" s="12">
        <f t="shared" si="31"/>
        <v>0</v>
      </c>
      <c r="Z50" s="12">
        <f t="shared" si="32"/>
        <v>0</v>
      </c>
    </row>
    <row r="51" spans="1:26" s="12" customFormat="1" x14ac:dyDescent="0.25">
      <c r="A51" s="13">
        <v>6</v>
      </c>
      <c r="B51" s="31" t="s">
        <v>47</v>
      </c>
      <c r="C51" s="32">
        <v>1</v>
      </c>
      <c r="D51" s="34" t="s">
        <v>124</v>
      </c>
      <c r="E51" s="30">
        <f>SUM(LARGE($Q51:$Z51,{1,2,3,4,5,6,7}))</f>
        <v>0</v>
      </c>
      <c r="F51" s="29" t="e">
        <f>VLOOKUP($B51,WPL!$D$4:$G$50,3,FALSE)</f>
        <v>#N/A</v>
      </c>
      <c r="G51" s="29" t="e">
        <f>VLOOKUP($B51,'Sedgefield Circular'!$D$4:$F$50,3,FALSE)</f>
        <v>#N/A</v>
      </c>
      <c r="H51" s="29" t="e">
        <f>VLOOKUP($B51,'Coxhoe GW circ'!$D$4:$G$50,3,FALSE)</f>
        <v>#N/A</v>
      </c>
      <c r="I51" s="29" t="e">
        <f>VLOOKUP($B51,'Coxhoe Fields'!$D$4:$G$50,3,FALSE)</f>
        <v>#N/A</v>
      </c>
      <c r="J51" s="29" t="e">
        <f>VLOOKUP($B51,'Sedgefield 4'!$D$4:$G$50,3,FALSE)</f>
        <v>#N/A</v>
      </c>
      <c r="K51" s="29" t="e">
        <f>VLOOKUP($B51,'Walkway and Fishburn'!$D$4:$G$50,3,FALSE)</f>
        <v>#N/A</v>
      </c>
      <c r="L51" s="29" t="e">
        <f>VLOOKUP($B51,'Balls to Bridge'!$D$4:$G$50,3,FALSE)</f>
        <v>#N/A</v>
      </c>
      <c r="M51" s="29" t="e">
        <f>VLOOKUP($B51,Hett!$D$4:$G$50,3,FALSE)</f>
        <v>#N/A</v>
      </c>
      <c r="N51" s="29" t="e">
        <f>VLOOKUP($B51,Wynyard!$D$4:$G$50,3,FALSE)</f>
        <v>#N/A</v>
      </c>
      <c r="O51" s="29" t="e">
        <f>VLOOKUP($B51,'Mad Mile'!$D$4:$G$50,3,FALSE)</f>
        <v>#N/A</v>
      </c>
      <c r="P51" s="41">
        <f t="shared" si="21"/>
        <v>0</v>
      </c>
      <c r="Q51" s="12">
        <f t="shared" si="23"/>
        <v>0</v>
      </c>
      <c r="R51" s="12">
        <f t="shared" si="24"/>
        <v>0</v>
      </c>
      <c r="S51" s="12">
        <f t="shared" si="25"/>
        <v>0</v>
      </c>
      <c r="T51" s="12">
        <f t="shared" si="26"/>
        <v>0</v>
      </c>
      <c r="U51" s="12">
        <f t="shared" si="27"/>
        <v>0</v>
      </c>
      <c r="V51" s="12">
        <f t="shared" si="28"/>
        <v>0</v>
      </c>
      <c r="W51" s="12">
        <f t="shared" si="29"/>
        <v>0</v>
      </c>
      <c r="X51" s="12">
        <f t="shared" si="30"/>
        <v>0</v>
      </c>
      <c r="Y51" s="12">
        <f t="shared" si="31"/>
        <v>0</v>
      </c>
      <c r="Z51" s="12">
        <f t="shared" si="32"/>
        <v>0</v>
      </c>
    </row>
    <row r="52" spans="1:26" s="12" customFormat="1" x14ac:dyDescent="0.25">
      <c r="A52" s="13">
        <v>6</v>
      </c>
      <c r="B52" s="31" t="s">
        <v>48</v>
      </c>
      <c r="C52" s="32">
        <v>1</v>
      </c>
      <c r="D52" s="34" t="s">
        <v>124</v>
      </c>
      <c r="E52" s="30">
        <f>SUM(LARGE($Q52:$Z52,{1,2,3,4,5,6,7}))</f>
        <v>0</v>
      </c>
      <c r="F52" s="29" t="e">
        <f>VLOOKUP($B52,WPL!$D$4:$G$50,3,FALSE)</f>
        <v>#N/A</v>
      </c>
      <c r="G52" s="29" t="e">
        <f>VLOOKUP($B52,'Sedgefield Circular'!$D$4:$F$50,3,FALSE)</f>
        <v>#N/A</v>
      </c>
      <c r="H52" s="29" t="e">
        <f>VLOOKUP($B52,'Coxhoe GW circ'!$D$4:$G$50,3,FALSE)</f>
        <v>#N/A</v>
      </c>
      <c r="I52" s="29" t="e">
        <f>VLOOKUP($B52,'Coxhoe Fields'!$D$4:$G$50,3,FALSE)</f>
        <v>#N/A</v>
      </c>
      <c r="J52" s="29" t="e">
        <f>VLOOKUP($B52,'Sedgefield 4'!$D$4:$G$50,3,FALSE)</f>
        <v>#N/A</v>
      </c>
      <c r="K52" s="29" t="e">
        <f>VLOOKUP($B52,'Walkway and Fishburn'!$D$4:$G$50,3,FALSE)</f>
        <v>#N/A</v>
      </c>
      <c r="L52" s="29" t="e">
        <f>VLOOKUP($B52,'Balls to Bridge'!$D$4:$G$50,3,FALSE)</f>
        <v>#N/A</v>
      </c>
      <c r="M52" s="29" t="e">
        <f>VLOOKUP($B52,Hett!$D$4:$G$50,3,FALSE)</f>
        <v>#N/A</v>
      </c>
      <c r="N52" s="29" t="e">
        <f>VLOOKUP($B52,Wynyard!$D$4:$G$50,3,FALSE)</f>
        <v>#N/A</v>
      </c>
      <c r="O52" s="29" t="e">
        <f>VLOOKUP($B52,'Mad Mile'!$D$4:$G$50,3,FALSE)</f>
        <v>#N/A</v>
      </c>
      <c r="P52" s="41">
        <f t="shared" si="21"/>
        <v>0</v>
      </c>
      <c r="Q52" s="12">
        <f t="shared" si="23"/>
        <v>0</v>
      </c>
      <c r="R52" s="12">
        <f t="shared" si="24"/>
        <v>0</v>
      </c>
      <c r="S52" s="12">
        <f t="shared" si="25"/>
        <v>0</v>
      </c>
      <c r="T52" s="12">
        <f t="shared" si="26"/>
        <v>0</v>
      </c>
      <c r="U52" s="12">
        <f t="shared" si="27"/>
        <v>0</v>
      </c>
      <c r="V52" s="12">
        <f t="shared" si="28"/>
        <v>0</v>
      </c>
      <c r="W52" s="12">
        <f t="shared" si="29"/>
        <v>0</v>
      </c>
      <c r="X52" s="12">
        <f t="shared" si="30"/>
        <v>0</v>
      </c>
      <c r="Y52" s="12">
        <f t="shared" si="31"/>
        <v>0</v>
      </c>
      <c r="Z52" s="12">
        <f t="shared" si="32"/>
        <v>0</v>
      </c>
    </row>
    <row r="53" spans="1:26" s="9" customFormat="1" x14ac:dyDescent="0.25">
      <c r="A53" s="13">
        <v>6</v>
      </c>
      <c r="B53" s="31" t="s">
        <v>49</v>
      </c>
      <c r="C53" s="31">
        <v>1</v>
      </c>
      <c r="D53" s="34" t="s">
        <v>124</v>
      </c>
      <c r="E53" s="30">
        <f>SUM(LARGE($Q53:$Z53,{1,2,3,4,5,6,7}))</f>
        <v>0</v>
      </c>
      <c r="F53" s="29" t="e">
        <f>VLOOKUP($B53,WPL!$D$4:$G$50,3,FALSE)</f>
        <v>#N/A</v>
      </c>
      <c r="G53" s="29" t="e">
        <f>VLOOKUP($B53,'Sedgefield Circular'!$D$4:$F$50,3,FALSE)</f>
        <v>#N/A</v>
      </c>
      <c r="H53" s="29" t="e">
        <f>VLOOKUP($B53,'Coxhoe GW circ'!$D$4:$G$50,3,FALSE)</f>
        <v>#N/A</v>
      </c>
      <c r="I53" s="29" t="e">
        <f>VLOOKUP($B53,'Coxhoe Fields'!$D$4:$G$50,3,FALSE)</f>
        <v>#N/A</v>
      </c>
      <c r="J53" s="29" t="e">
        <f>VLOOKUP($B53,'Sedgefield 4'!$D$4:$G$50,3,FALSE)</f>
        <v>#N/A</v>
      </c>
      <c r="K53" s="29" t="e">
        <f>VLOOKUP($B53,'Walkway and Fishburn'!$D$4:$G$50,3,FALSE)</f>
        <v>#N/A</v>
      </c>
      <c r="L53" s="29" t="e">
        <f>VLOOKUP($B53,'Balls to Bridge'!$D$4:$G$50,3,FALSE)</f>
        <v>#N/A</v>
      </c>
      <c r="M53" s="29" t="e">
        <f>VLOOKUP($B53,Hett!$D$4:$G$50,3,FALSE)</f>
        <v>#N/A</v>
      </c>
      <c r="N53" s="29" t="e">
        <f>VLOOKUP($B53,Wynyard!$D$4:$G$50,3,FALSE)</f>
        <v>#N/A</v>
      </c>
      <c r="O53" s="29" t="e">
        <f>VLOOKUP($B53,'Mad Mile'!$D$4:$G$50,3,FALSE)</f>
        <v>#N/A</v>
      </c>
      <c r="P53" s="41">
        <f t="shared" si="21"/>
        <v>0</v>
      </c>
      <c r="Q53" s="12">
        <f t="shared" si="23"/>
        <v>0</v>
      </c>
      <c r="R53" s="12">
        <f t="shared" si="24"/>
        <v>0</v>
      </c>
      <c r="S53" s="12">
        <f t="shared" si="25"/>
        <v>0</v>
      </c>
      <c r="T53" s="12">
        <f t="shared" si="26"/>
        <v>0</v>
      </c>
      <c r="U53" s="12">
        <f t="shared" si="27"/>
        <v>0</v>
      </c>
      <c r="V53" s="12">
        <f t="shared" si="28"/>
        <v>0</v>
      </c>
      <c r="W53" s="12">
        <f t="shared" si="29"/>
        <v>0</v>
      </c>
      <c r="X53" s="12">
        <f t="shared" si="30"/>
        <v>0</v>
      </c>
      <c r="Y53" s="12">
        <f t="shared" si="31"/>
        <v>0</v>
      </c>
      <c r="Z53" s="12">
        <f t="shared" si="32"/>
        <v>0</v>
      </c>
    </row>
    <row r="54" spans="1:26" s="12" customFormat="1" x14ac:dyDescent="0.25">
      <c r="A54" s="13">
        <v>6</v>
      </c>
      <c r="B54" s="31" t="s">
        <v>50</v>
      </c>
      <c r="C54" s="32">
        <v>1</v>
      </c>
      <c r="D54" s="34" t="s">
        <v>124</v>
      </c>
      <c r="E54" s="30">
        <f>SUM(LARGE($Q54:$Z54,{1,2,3,4,5,6,7}))</f>
        <v>0</v>
      </c>
      <c r="F54" s="29" t="e">
        <f>VLOOKUP($B54,WPL!$D$4:$G$50,3,FALSE)</f>
        <v>#N/A</v>
      </c>
      <c r="G54" s="29" t="e">
        <f>VLOOKUP($B54,'Sedgefield Circular'!$D$4:$F$50,3,FALSE)</f>
        <v>#N/A</v>
      </c>
      <c r="H54" s="29" t="e">
        <f>VLOOKUP($B54,'Coxhoe GW circ'!$D$4:$G$50,3,FALSE)</f>
        <v>#N/A</v>
      </c>
      <c r="I54" s="29" t="e">
        <f>VLOOKUP($B54,'Coxhoe Fields'!$D$4:$G$50,3,FALSE)</f>
        <v>#N/A</v>
      </c>
      <c r="J54" s="29" t="e">
        <f>VLOOKUP($B54,'Sedgefield 4'!$D$4:$G$50,3,FALSE)</f>
        <v>#N/A</v>
      </c>
      <c r="K54" s="29" t="e">
        <f>VLOOKUP($B54,'Walkway and Fishburn'!$D$4:$G$50,3,FALSE)</f>
        <v>#N/A</v>
      </c>
      <c r="L54" s="29" t="e">
        <f>VLOOKUP($B54,'Balls to Bridge'!$D$4:$G$50,3,FALSE)</f>
        <v>#N/A</v>
      </c>
      <c r="M54" s="29" t="e">
        <f>VLOOKUP($B54,Hett!$D$4:$G$50,3,FALSE)</f>
        <v>#N/A</v>
      </c>
      <c r="N54" s="29" t="e">
        <f>VLOOKUP($B54,Wynyard!$D$4:$G$50,3,FALSE)</f>
        <v>#N/A</v>
      </c>
      <c r="O54" s="29" t="e">
        <f>VLOOKUP($B54,'Mad Mile'!$D$4:$G$50,3,FALSE)</f>
        <v>#N/A</v>
      </c>
      <c r="P54" s="41">
        <f t="shared" si="21"/>
        <v>0</v>
      </c>
      <c r="Q54" s="12">
        <f t="shared" si="23"/>
        <v>0</v>
      </c>
      <c r="R54" s="12">
        <f t="shared" si="24"/>
        <v>0</v>
      </c>
      <c r="S54" s="12">
        <f t="shared" si="25"/>
        <v>0</v>
      </c>
      <c r="T54" s="12">
        <f t="shared" si="26"/>
        <v>0</v>
      </c>
      <c r="U54" s="12">
        <f t="shared" si="27"/>
        <v>0</v>
      </c>
      <c r="V54" s="12">
        <f t="shared" si="28"/>
        <v>0</v>
      </c>
      <c r="W54" s="12">
        <f t="shared" si="29"/>
        <v>0</v>
      </c>
      <c r="X54" s="12">
        <f t="shared" si="30"/>
        <v>0</v>
      </c>
      <c r="Y54" s="12">
        <f t="shared" si="31"/>
        <v>0</v>
      </c>
      <c r="Z54" s="12">
        <f t="shared" si="32"/>
        <v>0</v>
      </c>
    </row>
    <row r="55" spans="1:26" s="12" customFormat="1" x14ac:dyDescent="0.25">
      <c r="A55" s="13">
        <v>6</v>
      </c>
      <c r="B55" s="31" t="s">
        <v>51</v>
      </c>
      <c r="C55" s="32">
        <v>1</v>
      </c>
      <c r="D55" s="34" t="s">
        <v>124</v>
      </c>
      <c r="E55" s="30">
        <f>SUM(LARGE($Q55:$Z55,{1,2,3,4,5,6,7}))</f>
        <v>0</v>
      </c>
      <c r="F55" s="29" t="e">
        <f>VLOOKUP($B55,WPL!$D$4:$G$50,3,FALSE)</f>
        <v>#N/A</v>
      </c>
      <c r="G55" s="29" t="e">
        <f>VLOOKUP($B55,'Sedgefield Circular'!$D$4:$F$50,3,FALSE)</f>
        <v>#N/A</v>
      </c>
      <c r="H55" s="29" t="e">
        <f>VLOOKUP($B55,'Coxhoe GW circ'!$D$4:$G$50,3,FALSE)</f>
        <v>#N/A</v>
      </c>
      <c r="I55" s="29" t="e">
        <f>VLOOKUP($B55,'Coxhoe Fields'!$D$4:$G$50,3,FALSE)</f>
        <v>#N/A</v>
      </c>
      <c r="J55" s="29" t="e">
        <f>VLOOKUP($B55,'Sedgefield 4'!$D$4:$G$50,3,FALSE)</f>
        <v>#N/A</v>
      </c>
      <c r="K55" s="29" t="e">
        <f>VLOOKUP($B55,'Walkway and Fishburn'!$D$4:$G$50,3,FALSE)</f>
        <v>#N/A</v>
      </c>
      <c r="L55" s="29" t="e">
        <f>VLOOKUP($B55,'Balls to Bridge'!$D$4:$G$50,3,FALSE)</f>
        <v>#N/A</v>
      </c>
      <c r="M55" s="29" t="e">
        <f>VLOOKUP($B55,Hett!$D$4:$G$50,3,FALSE)</f>
        <v>#N/A</v>
      </c>
      <c r="N55" s="29" t="e">
        <f>VLOOKUP($B55,Wynyard!$D$4:$G$50,3,FALSE)</f>
        <v>#N/A</v>
      </c>
      <c r="O55" s="29" t="e">
        <f>VLOOKUP($B55,'Mad Mile'!$D$4:$G$50,3,FALSE)</f>
        <v>#N/A</v>
      </c>
      <c r="P55" s="41">
        <f t="shared" si="21"/>
        <v>0</v>
      </c>
      <c r="Q55" s="12">
        <f t="shared" si="23"/>
        <v>0</v>
      </c>
      <c r="R55" s="12">
        <f t="shared" si="24"/>
        <v>0</v>
      </c>
      <c r="S55" s="12">
        <f t="shared" si="25"/>
        <v>0</v>
      </c>
      <c r="T55" s="12">
        <f t="shared" si="26"/>
        <v>0</v>
      </c>
      <c r="U55" s="12">
        <f t="shared" si="27"/>
        <v>0</v>
      </c>
      <c r="V55" s="12">
        <f t="shared" si="28"/>
        <v>0</v>
      </c>
      <c r="W55" s="12">
        <f t="shared" si="29"/>
        <v>0</v>
      </c>
      <c r="X55" s="12">
        <f t="shared" si="30"/>
        <v>0</v>
      </c>
      <c r="Y55" s="12">
        <f t="shared" si="31"/>
        <v>0</v>
      </c>
      <c r="Z55" s="12">
        <f t="shared" si="32"/>
        <v>0</v>
      </c>
    </row>
    <row r="56" spans="1:26" s="9" customFormat="1" x14ac:dyDescent="0.25">
      <c r="A56" s="13">
        <v>6</v>
      </c>
      <c r="B56" s="31" t="s">
        <v>52</v>
      </c>
      <c r="C56" s="32">
        <v>1</v>
      </c>
      <c r="D56" s="34" t="s">
        <v>124</v>
      </c>
      <c r="E56" s="30">
        <f>SUM(LARGE($Q56:$Z56,{1,2,3,4,5,6,7}))</f>
        <v>0</v>
      </c>
      <c r="F56" s="29" t="e">
        <f>VLOOKUP($B56,WPL!$D$4:$G$50,3,FALSE)</f>
        <v>#N/A</v>
      </c>
      <c r="G56" s="29" t="e">
        <f>VLOOKUP($B56,'Sedgefield Circular'!$D$4:$F$50,3,FALSE)</f>
        <v>#N/A</v>
      </c>
      <c r="H56" s="29" t="e">
        <f>VLOOKUP($B56,'Coxhoe GW circ'!$D$4:$G$50,3,FALSE)</f>
        <v>#N/A</v>
      </c>
      <c r="I56" s="29" t="e">
        <f>VLOOKUP($B56,'Coxhoe Fields'!$D$4:$G$50,3,FALSE)</f>
        <v>#N/A</v>
      </c>
      <c r="J56" s="29" t="e">
        <f>VLOOKUP($B56,'Sedgefield 4'!$D$4:$G$50,3,FALSE)</f>
        <v>#N/A</v>
      </c>
      <c r="K56" s="29" t="e">
        <f>VLOOKUP($B56,'Walkway and Fishburn'!$D$4:$G$50,3,FALSE)</f>
        <v>#N/A</v>
      </c>
      <c r="L56" s="29" t="e">
        <f>VLOOKUP($B56,'Balls to Bridge'!$D$4:$G$50,3,FALSE)</f>
        <v>#N/A</v>
      </c>
      <c r="M56" s="29" t="e">
        <f>VLOOKUP($B56,Hett!$D$4:$G$50,3,FALSE)</f>
        <v>#N/A</v>
      </c>
      <c r="N56" s="29" t="e">
        <f>VLOOKUP($B56,Wynyard!$D$4:$G$50,3,FALSE)</f>
        <v>#N/A</v>
      </c>
      <c r="O56" s="29" t="e">
        <f>VLOOKUP($B56,'Mad Mile'!$D$4:$G$50,3,FALSE)</f>
        <v>#N/A</v>
      </c>
      <c r="P56" s="41">
        <f t="shared" si="21"/>
        <v>0</v>
      </c>
      <c r="Q56" s="12">
        <f t="shared" ref="Q56" si="33">IF(ISNUMBER(F56),F56,0)</f>
        <v>0</v>
      </c>
      <c r="R56" s="12">
        <f t="shared" ref="R56" si="34">IF(ISNUMBER(G56),G56,0)</f>
        <v>0</v>
      </c>
      <c r="S56" s="12">
        <f t="shared" ref="S56" si="35">IF(ISNUMBER(H56),H56,0)</f>
        <v>0</v>
      </c>
      <c r="T56" s="12">
        <f t="shared" ref="T56" si="36">IF(ISNUMBER(I56),I56,0)</f>
        <v>0</v>
      </c>
      <c r="U56" s="12">
        <f t="shared" ref="U56" si="37">IF(ISNUMBER(J56),J56,0)</f>
        <v>0</v>
      </c>
      <c r="V56" s="12">
        <f t="shared" ref="V56" si="38">IF(ISNUMBER(K56),K56,0)</f>
        <v>0</v>
      </c>
      <c r="W56" s="12">
        <f t="shared" ref="W56" si="39">IF(ISNUMBER(L56),L56,0)</f>
        <v>0</v>
      </c>
      <c r="X56" s="12">
        <f t="shared" ref="X56" si="40">IF(ISNUMBER(M56),M56,0)</f>
        <v>0</v>
      </c>
      <c r="Y56" s="12">
        <f t="shared" ref="Y56" si="41">IF(ISNUMBER(N56),N56,0)</f>
        <v>0</v>
      </c>
      <c r="Z56" s="12">
        <f t="shared" ref="Z56" si="42">IF(ISNUMBER(O56),O56,0)</f>
        <v>0</v>
      </c>
    </row>
    <row r="57" spans="1:26" s="9" customFormat="1" x14ac:dyDescent="0.25">
      <c r="A57" s="13">
        <v>6</v>
      </c>
      <c r="B57" s="31" t="s">
        <v>54</v>
      </c>
      <c r="C57" s="32">
        <v>1</v>
      </c>
      <c r="D57" s="34" t="s">
        <v>124</v>
      </c>
      <c r="E57" s="30">
        <f>SUM(LARGE($Q57:$Z57,{1,2,3,4,5,6,7}))</f>
        <v>0</v>
      </c>
      <c r="F57" s="29" t="e">
        <f>VLOOKUP($B57,WPL!$D$4:$G$50,3,FALSE)</f>
        <v>#N/A</v>
      </c>
      <c r="G57" s="29" t="e">
        <f>VLOOKUP($B57,'Sedgefield Circular'!$D$4:$F$50,3,FALSE)</f>
        <v>#N/A</v>
      </c>
      <c r="H57" s="29" t="e">
        <f>VLOOKUP($B57,'Coxhoe GW circ'!$D$4:$G$50,3,FALSE)</f>
        <v>#N/A</v>
      </c>
      <c r="I57" s="29" t="e">
        <f>VLOOKUP($B57,'Coxhoe Fields'!$D$4:$G$50,3,FALSE)</f>
        <v>#N/A</v>
      </c>
      <c r="J57" s="29" t="e">
        <f>VLOOKUP($B57,'Sedgefield 4'!$D$4:$G$50,3,FALSE)</f>
        <v>#N/A</v>
      </c>
      <c r="K57" s="29" t="e">
        <f>VLOOKUP($B57,'Walkway and Fishburn'!$D$4:$G$50,3,FALSE)</f>
        <v>#N/A</v>
      </c>
      <c r="L57" s="29" t="e">
        <f>VLOOKUP($B57,'Balls to Bridge'!$D$4:$G$50,3,FALSE)</f>
        <v>#N/A</v>
      </c>
      <c r="M57" s="29" t="e">
        <f>VLOOKUP($B57,Hett!$D$4:$G$50,3,FALSE)</f>
        <v>#N/A</v>
      </c>
      <c r="N57" s="29" t="e">
        <f>VLOOKUP($B57,Wynyard!$D$4:$G$50,3,FALSE)</f>
        <v>#N/A</v>
      </c>
      <c r="O57" s="29" t="e">
        <f>VLOOKUP($B57,'Mad Mile'!$D$4:$G$50,3,FALSE)</f>
        <v>#N/A</v>
      </c>
      <c r="P57" s="41">
        <f t="shared" si="21"/>
        <v>0</v>
      </c>
      <c r="Q57" s="12">
        <f t="shared" ref="Q57" si="43">IF(ISNUMBER(F57),F57,0)</f>
        <v>0</v>
      </c>
      <c r="R57" s="12">
        <f t="shared" ref="R57" si="44">IF(ISNUMBER(G57),G57,0)</f>
        <v>0</v>
      </c>
      <c r="S57" s="12">
        <f t="shared" ref="S57" si="45">IF(ISNUMBER(H57),H57,0)</f>
        <v>0</v>
      </c>
      <c r="T57" s="12">
        <f t="shared" ref="T57" si="46">IF(ISNUMBER(I57),I57,0)</f>
        <v>0</v>
      </c>
      <c r="U57" s="12">
        <f t="shared" ref="U57" si="47">IF(ISNUMBER(J57),J57,0)</f>
        <v>0</v>
      </c>
      <c r="V57" s="12">
        <f t="shared" ref="V57" si="48">IF(ISNUMBER(K57),K57,0)</f>
        <v>0</v>
      </c>
      <c r="W57" s="12">
        <f t="shared" ref="W57" si="49">IF(ISNUMBER(L57),L57,0)</f>
        <v>0</v>
      </c>
      <c r="X57" s="12">
        <f t="shared" ref="X57" si="50">IF(ISNUMBER(M57),M57,0)</f>
        <v>0</v>
      </c>
      <c r="Y57" s="12">
        <f t="shared" ref="Y57" si="51">IF(ISNUMBER(N57),N57,0)</f>
        <v>0</v>
      </c>
      <c r="Z57" s="12">
        <f t="shared" ref="Z57" si="52">IF(ISNUMBER(O57),O57,0)</f>
        <v>0</v>
      </c>
    </row>
    <row r="58" spans="1:26" s="9" customFormat="1" x14ac:dyDescent="0.25">
      <c r="A58" s="1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26" s="9" customFormat="1" x14ac:dyDescent="0.25">
      <c r="A59" s="14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26" s="9" customFormat="1" x14ac:dyDescent="0.25">
      <c r="A60" s="14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26" s="9" customFormat="1" x14ac:dyDescent="0.25">
      <c r="A61" s="1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26" s="3" customFormat="1" x14ac:dyDescent="0.25">
      <c r="A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26" s="3" customFormat="1" x14ac:dyDescent="0.25">
      <c r="A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26" s="3" customFormat="1" x14ac:dyDescent="0.25">
      <c r="A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3" customFormat="1" x14ac:dyDescent="0.25">
      <c r="A65" s="4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3" customFormat="1" x14ac:dyDescent="0.25">
      <c r="A66" s="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3" customFormat="1" x14ac:dyDescent="0.25">
      <c r="A67" s="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3" customFormat="1" x14ac:dyDescent="0.25">
      <c r="A68" s="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3" customFormat="1" x14ac:dyDescent="0.25">
      <c r="A69" s="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3" customFormat="1" x14ac:dyDescent="0.25">
      <c r="A70" s="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" customFormat="1" x14ac:dyDescent="0.25">
      <c r="A71" s="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3" customFormat="1" x14ac:dyDescent="0.25">
      <c r="A72" s="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" customFormat="1" x14ac:dyDescent="0.25">
      <c r="A73" s="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3" customFormat="1" x14ac:dyDescent="0.25">
      <c r="A74" s="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3" customFormat="1" x14ac:dyDescent="0.25">
      <c r="A75" s="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3" customFormat="1" x14ac:dyDescent="0.25">
      <c r="A76" s="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3" customFormat="1" x14ac:dyDescent="0.25">
      <c r="A77" s="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3" customFormat="1" x14ac:dyDescent="0.25">
      <c r="A78" s="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3" customFormat="1" x14ac:dyDescent="0.25">
      <c r="A79" s="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3" customFormat="1" x14ac:dyDescent="0.25">
      <c r="A80" s="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3" customFormat="1" x14ac:dyDescent="0.25">
      <c r="A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3" customFormat="1" x14ac:dyDescent="0.25">
      <c r="A82" s="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3" customFormat="1" x14ac:dyDescent="0.25">
      <c r="A83" s="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3" customFormat="1" x14ac:dyDescent="0.25">
      <c r="A84" s="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3" customFormat="1" x14ac:dyDescent="0.25">
      <c r="A85" s="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3" customFormat="1" x14ac:dyDescent="0.25">
      <c r="A86" s="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3" customFormat="1" x14ac:dyDescent="0.25">
      <c r="A87" s="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3" customFormat="1" x14ac:dyDescent="0.25">
      <c r="A88" s="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3" customFormat="1" x14ac:dyDescent="0.25">
      <c r="A89" s="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3" customFormat="1" x14ac:dyDescent="0.25">
      <c r="A90" s="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3" customFormat="1" x14ac:dyDescent="0.25">
      <c r="A91" s="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3" customFormat="1" x14ac:dyDescent="0.25">
      <c r="A92" s="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3" customFormat="1" x14ac:dyDescent="0.25">
      <c r="A93" s="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3" customFormat="1" x14ac:dyDescent="0.25">
      <c r="A94" s="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3" customFormat="1" x14ac:dyDescent="0.25">
      <c r="A95" s="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3" customFormat="1" x14ac:dyDescent="0.25">
      <c r="A96" s="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3" customFormat="1" x14ac:dyDescent="0.25">
      <c r="A97" s="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3" customFormat="1" x14ac:dyDescent="0.25">
      <c r="A98" s="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3" customFormat="1" x14ac:dyDescent="0.25">
      <c r="A99" s="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3" customFormat="1" x14ac:dyDescent="0.25">
      <c r="A100" s="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3" customFormat="1" x14ac:dyDescent="0.25">
      <c r="A101" s="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3" customFormat="1" x14ac:dyDescent="0.25">
      <c r="A102" s="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3" customFormat="1" x14ac:dyDescent="0.25">
      <c r="A103" s="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3" customFormat="1" x14ac:dyDescent="0.25">
      <c r="A104" s="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3" customFormat="1" x14ac:dyDescent="0.25">
      <c r="A105" s="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3" customFormat="1" x14ac:dyDescent="0.25">
      <c r="A106" s="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3" customFormat="1" x14ac:dyDescent="0.25">
      <c r="A107" s="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3" customFormat="1" x14ac:dyDescent="0.25">
      <c r="A108" s="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3" customFormat="1" x14ac:dyDescent="0.25">
      <c r="A109" s="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3" customFormat="1" x14ac:dyDescent="0.25">
      <c r="A110" s="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3" customFormat="1" x14ac:dyDescent="0.25">
      <c r="A111" s="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3" customFormat="1" x14ac:dyDescent="0.25">
      <c r="A112" s="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3" customFormat="1" x14ac:dyDescent="0.25">
      <c r="A113" s="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3" customFormat="1" x14ac:dyDescent="0.25">
      <c r="A114" s="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3" customFormat="1" x14ac:dyDescent="0.25">
      <c r="A115" s="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3" customFormat="1" x14ac:dyDescent="0.25">
      <c r="A116" s="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3" customFormat="1" x14ac:dyDescent="0.25">
      <c r="A117" s="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3" customFormat="1" x14ac:dyDescent="0.25">
      <c r="A118" s="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3" customFormat="1" x14ac:dyDescent="0.25">
      <c r="A119" s="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3" customFormat="1" x14ac:dyDescent="0.25">
      <c r="A120" s="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3" customFormat="1" x14ac:dyDescent="0.25">
      <c r="A121" s="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3" customFormat="1" x14ac:dyDescent="0.25">
      <c r="A122" s="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s="3" customFormat="1" x14ac:dyDescent="0.25">
      <c r="A123" s="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3" customFormat="1" x14ac:dyDescent="0.25">
      <c r="A124" s="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s="3" customFormat="1" x14ac:dyDescent="0.25">
      <c r="A125" s="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3" customFormat="1" x14ac:dyDescent="0.25">
      <c r="A126" s="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s="3" customFormat="1" x14ac:dyDescent="0.25">
      <c r="A127" s="4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s="3" customFormat="1" x14ac:dyDescent="0.25">
      <c r="A128" s="4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s="3" customFormat="1" x14ac:dyDescent="0.25">
      <c r="A129" s="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s="3" customFormat="1" x14ac:dyDescent="0.25">
      <c r="A130" s="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s="3" customFormat="1" x14ac:dyDescent="0.25">
      <c r="A131" s="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s="3" customFormat="1" x14ac:dyDescent="0.25">
      <c r="A132" s="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s="3" customFormat="1" x14ac:dyDescent="0.25">
      <c r="A133" s="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s="3" customFormat="1" x14ac:dyDescent="0.25">
      <c r="A134" s="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s="3" customFormat="1" x14ac:dyDescent="0.25">
      <c r="A135" s="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s="3" customFormat="1" x14ac:dyDescent="0.25">
      <c r="A136" s="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s="3" customFormat="1" x14ac:dyDescent="0.25">
      <c r="A137" s="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s="3" customFormat="1" x14ac:dyDescent="0.25">
      <c r="A138" s="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s="3" customFormat="1" x14ac:dyDescent="0.25">
      <c r="A139" s="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s="3" customFormat="1" x14ac:dyDescent="0.25">
      <c r="A140" s="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s="3" customFormat="1" x14ac:dyDescent="0.25">
      <c r="A141" s="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s="3" customFormat="1" x14ac:dyDescent="0.25">
      <c r="A142" s="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s="3" customFormat="1" x14ac:dyDescent="0.25">
      <c r="A143" s="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s="3" customFormat="1" x14ac:dyDescent="0.25">
      <c r="A144" s="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s="3" customFormat="1" x14ac:dyDescent="0.25">
      <c r="A145" s="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s="3" customFormat="1" x14ac:dyDescent="0.25">
      <c r="A146" s="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s="3" customFormat="1" x14ac:dyDescent="0.25">
      <c r="A147" s="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s="3" customFormat="1" x14ac:dyDescent="0.25">
      <c r="A148" s="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s="3" customFormat="1" x14ac:dyDescent="0.25">
      <c r="A149" s="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s="3" customFormat="1" x14ac:dyDescent="0.25">
      <c r="A150" s="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s="3" customFormat="1" x14ac:dyDescent="0.25">
      <c r="A151" s="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s="3" customFormat="1" x14ac:dyDescent="0.25">
      <c r="A152" s="4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3" customFormat="1" x14ac:dyDescent="0.25">
      <c r="A153" s="4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s="3" customFormat="1" x14ac:dyDescent="0.25">
      <c r="A154" s="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s="3" customFormat="1" x14ac:dyDescent="0.25">
      <c r="A155" s="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s="3" customFormat="1" x14ac:dyDescent="0.25">
      <c r="A156" s="4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s="3" customFormat="1" x14ac:dyDescent="0.25">
      <c r="A157" s="4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3" customFormat="1" x14ac:dyDescent="0.25">
      <c r="A158" s="4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s="3" customFormat="1" x14ac:dyDescent="0.25">
      <c r="A159" s="4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s="3" customFormat="1" x14ac:dyDescent="0.25">
      <c r="A160" s="4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s="3" customFormat="1" x14ac:dyDescent="0.25">
      <c r="A161" s="4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s="3" customFormat="1" x14ac:dyDescent="0.25">
      <c r="A162" s="4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s="3" customFormat="1" x14ac:dyDescent="0.25">
      <c r="A163" s="4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3" customFormat="1" x14ac:dyDescent="0.25">
      <c r="A164" s="4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s="3" customFormat="1" x14ac:dyDescent="0.25">
      <c r="A165" s="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s="3" customFormat="1" x14ac:dyDescent="0.25">
      <c r="A166" s="4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3" customFormat="1" x14ac:dyDescent="0.25">
      <c r="A167" s="4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s="3" customFormat="1" x14ac:dyDescent="0.25">
      <c r="A168" s="4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s="3" customFormat="1" x14ac:dyDescent="0.25">
      <c r="A169" s="4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s="3" customFormat="1" x14ac:dyDescent="0.25">
      <c r="A170" s="4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s="3" customFormat="1" x14ac:dyDescent="0.25">
      <c r="A171" s="4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s="3" customFormat="1" x14ac:dyDescent="0.25">
      <c r="A172" s="4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3" customFormat="1" x14ac:dyDescent="0.25">
      <c r="A173" s="4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3" customFormat="1" x14ac:dyDescent="0.25">
      <c r="A174" s="4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s="3" customFormat="1" x14ac:dyDescent="0.25">
      <c r="A175" s="4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s="3" customFormat="1" x14ac:dyDescent="0.25">
      <c r="A176" s="4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s="3" customFormat="1" x14ac:dyDescent="0.25">
      <c r="A177" s="4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s="3" customFormat="1" x14ac:dyDescent="0.25">
      <c r="A178" s="4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s="3" customFormat="1" x14ac:dyDescent="0.25">
      <c r="A179" s="4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s="3" customFormat="1" x14ac:dyDescent="0.25">
      <c r="A180" s="4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s="3" customFormat="1" x14ac:dyDescent="0.25">
      <c r="A181" s="4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s="3" customFormat="1" x14ac:dyDescent="0.25">
      <c r="A182" s="4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s="3" customFormat="1" x14ac:dyDescent="0.25">
      <c r="A183" s="4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s="3" customFormat="1" x14ac:dyDescent="0.25">
      <c r="A184" s="4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s="3" customFormat="1" x14ac:dyDescent="0.25">
      <c r="A185" s="4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s="3" customFormat="1" x14ac:dyDescent="0.25">
      <c r="A186" s="4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s="3" customFormat="1" x14ac:dyDescent="0.25">
      <c r="A187" s="4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s="3" customFormat="1" x14ac:dyDescent="0.25">
      <c r="A188" s="4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s="3" customFormat="1" x14ac:dyDescent="0.25">
      <c r="A189" s="4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s="3" customFormat="1" x14ac:dyDescent="0.25">
      <c r="A190" s="4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s="3" customFormat="1" x14ac:dyDescent="0.25">
      <c r="A191" s="4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s="3" customFormat="1" x14ac:dyDescent="0.25">
      <c r="A192" s="4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1:15" s="3" customFormat="1" x14ac:dyDescent="0.25">
      <c r="A193" s="4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s="3" customFormat="1" x14ac:dyDescent="0.25">
      <c r="A194" s="4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s="3" customFormat="1" x14ac:dyDescent="0.25">
      <c r="A195" s="4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s="3" customFormat="1" x14ac:dyDescent="0.25">
      <c r="A196" s="4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1:15" s="3" customFormat="1" x14ac:dyDescent="0.25">
      <c r="A197" s="4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1:15" s="3" customFormat="1" x14ac:dyDescent="0.25">
      <c r="A198" s="4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1:15" s="3" customFormat="1" x14ac:dyDescent="0.25">
      <c r="A199" s="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s="3" customFormat="1" x14ac:dyDescent="0.25">
      <c r="A200" s="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s="3" customFormat="1" x14ac:dyDescent="0.25">
      <c r="A201" s="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1:15" s="3" customFormat="1" x14ac:dyDescent="0.25">
      <c r="A202" s="4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1:15" s="3" customFormat="1" x14ac:dyDescent="0.25">
      <c r="A203" s="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1:15" s="3" customFormat="1" x14ac:dyDescent="0.25">
      <c r="A204" s="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1:15" s="3" customFormat="1" x14ac:dyDescent="0.25">
      <c r="A205" s="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s="3" customFormat="1" x14ac:dyDescent="0.25">
      <c r="A206" s="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s="3" customFormat="1" x14ac:dyDescent="0.25">
      <c r="A207" s="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s="3" customFormat="1" x14ac:dyDescent="0.25">
      <c r="A208" s="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s="3" customFormat="1" x14ac:dyDescent="0.25">
      <c r="A209" s="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1:15" s="3" customFormat="1" x14ac:dyDescent="0.25">
      <c r="A210" s="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1:15" s="3" customFormat="1" x14ac:dyDescent="0.25">
      <c r="A211" s="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s="3" customFormat="1" x14ac:dyDescent="0.25">
      <c r="A212" s="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s="3" customFormat="1" x14ac:dyDescent="0.25">
      <c r="A213" s="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s="3" customFormat="1" x14ac:dyDescent="0.25">
      <c r="A214" s="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s="3" customFormat="1" x14ac:dyDescent="0.25">
      <c r="A215" s="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1:15" s="3" customFormat="1" x14ac:dyDescent="0.25">
      <c r="A216" s="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1:15" s="3" customFormat="1" x14ac:dyDescent="0.25">
      <c r="A217" s="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s="3" customFormat="1" x14ac:dyDescent="0.25">
      <c r="A218" s="4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1:15" s="3" customFormat="1" x14ac:dyDescent="0.25">
      <c r="A219" s="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1:15" s="3" customFormat="1" x14ac:dyDescent="0.25">
      <c r="A220" s="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s="3" customFormat="1" x14ac:dyDescent="0.25">
      <c r="A221" s="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s="3" customFormat="1" x14ac:dyDescent="0.25">
      <c r="A222" s="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s="3" customFormat="1" x14ac:dyDescent="0.25">
      <c r="A223" s="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s="3" customFormat="1" x14ac:dyDescent="0.25">
      <c r="A224" s="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s="3" customFormat="1" x14ac:dyDescent="0.25">
      <c r="A225" s="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s="3" customFormat="1" x14ac:dyDescent="0.25">
      <c r="A226" s="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1:15" s="3" customFormat="1" x14ac:dyDescent="0.25">
      <c r="A227" s="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1:15" s="3" customFormat="1" x14ac:dyDescent="0.25">
      <c r="A228" s="4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s="3" customFormat="1" x14ac:dyDescent="0.25">
      <c r="A229" s="4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1:15" s="3" customFormat="1" x14ac:dyDescent="0.25">
      <c r="A230" s="4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1:15" s="3" customFormat="1" x14ac:dyDescent="0.25">
      <c r="A231" s="4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s="3" customFormat="1" x14ac:dyDescent="0.25">
      <c r="A232" s="4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1:15" s="3" customFormat="1" x14ac:dyDescent="0.25">
      <c r="A233" s="4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s="3" customFormat="1" x14ac:dyDescent="0.25">
      <c r="A234" s="4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s="3" customFormat="1" x14ac:dyDescent="0.25">
      <c r="A235" s="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s="3" customFormat="1" x14ac:dyDescent="0.25">
      <c r="A236" s="4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1:15" s="3" customFormat="1" x14ac:dyDescent="0.25">
      <c r="A237" s="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1:15" s="3" customFormat="1" x14ac:dyDescent="0.25">
      <c r="A238" s="4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1:15" s="3" customFormat="1" x14ac:dyDescent="0.25">
      <c r="A239" s="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s="3" customFormat="1" x14ac:dyDescent="0.25">
      <c r="A240" s="4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1:15" s="3" customFormat="1" x14ac:dyDescent="0.25">
      <c r="A241" s="4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1:15" s="3" customFormat="1" x14ac:dyDescent="0.25">
      <c r="A242" s="4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1:15" s="3" customFormat="1" x14ac:dyDescent="0.25">
      <c r="A243" s="4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1:15" s="3" customFormat="1" x14ac:dyDescent="0.25">
      <c r="A244" s="4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1:15" s="3" customFormat="1" x14ac:dyDescent="0.25">
      <c r="A245" s="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1:15" s="3" customFormat="1" x14ac:dyDescent="0.25">
      <c r="A246" s="4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 s="3" customFormat="1" x14ac:dyDescent="0.25">
      <c r="A247" s="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s="3" customFormat="1" x14ac:dyDescent="0.25">
      <c r="A248" s="4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s="3" customFormat="1" x14ac:dyDescent="0.25">
      <c r="A249" s="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1:15" s="3" customFormat="1" x14ac:dyDescent="0.25">
      <c r="A250" s="4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1:15" s="3" customFormat="1" x14ac:dyDescent="0.25">
      <c r="A251" s="4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1:15" s="3" customFormat="1" x14ac:dyDescent="0.25">
      <c r="A252" s="4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1:15" s="3" customFormat="1" x14ac:dyDescent="0.25">
      <c r="A253" s="4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1:15" s="3" customFormat="1" x14ac:dyDescent="0.25">
      <c r="A254" s="4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1:15" s="3" customFormat="1" x14ac:dyDescent="0.25">
      <c r="A255" s="4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1:15" s="3" customFormat="1" x14ac:dyDescent="0.25">
      <c r="A256" s="4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1:15" s="3" customFormat="1" x14ac:dyDescent="0.25">
      <c r="A257" s="4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1:15" s="3" customFormat="1" x14ac:dyDescent="0.25">
      <c r="A258" s="4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s="3" customFormat="1" x14ac:dyDescent="0.25">
      <c r="A259" s="4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s="3" customFormat="1" x14ac:dyDescent="0.25">
      <c r="A260" s="4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1:15" s="3" customFormat="1" x14ac:dyDescent="0.25">
      <c r="A261" s="4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1:15" s="3" customFormat="1" x14ac:dyDescent="0.25">
      <c r="A262" s="4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 s="3" customFormat="1" x14ac:dyDescent="0.25">
      <c r="A263" s="4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1:15" s="3" customFormat="1" x14ac:dyDescent="0.25">
      <c r="A264" s="4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1:15" s="3" customFormat="1" x14ac:dyDescent="0.25">
      <c r="A265" s="4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s="3" customFormat="1" x14ac:dyDescent="0.25">
      <c r="A266" s="4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1:15" s="3" customFormat="1" x14ac:dyDescent="0.25">
      <c r="A267" s="4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5" s="3" customFormat="1" x14ac:dyDescent="0.25">
      <c r="A268" s="4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1:15" s="3" customFormat="1" x14ac:dyDescent="0.25">
      <c r="A269" s="4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1:15" s="3" customFormat="1" x14ac:dyDescent="0.25">
      <c r="A270" s="4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1:15" s="3" customFormat="1" x14ac:dyDescent="0.25">
      <c r="A271" s="4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1:15" s="3" customFormat="1" x14ac:dyDescent="0.25">
      <c r="A272" s="4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1:15" s="3" customFormat="1" x14ac:dyDescent="0.25">
      <c r="A273" s="4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s="3" customFormat="1" x14ac:dyDescent="0.25">
      <c r="A274" s="4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1:15" s="3" customFormat="1" x14ac:dyDescent="0.25">
      <c r="A275" s="4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s="3" customFormat="1" x14ac:dyDescent="0.25">
      <c r="A276" s="4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s="3" customFormat="1" x14ac:dyDescent="0.25">
      <c r="A277" s="4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s="3" customFormat="1" x14ac:dyDescent="0.25">
      <c r="A278" s="4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s="3" customFormat="1" x14ac:dyDescent="0.25">
      <c r="A279" s="4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s="3" customFormat="1" x14ac:dyDescent="0.25">
      <c r="A280" s="4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s="3" customFormat="1" x14ac:dyDescent="0.25">
      <c r="A281" s="4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s="3" customFormat="1" x14ac:dyDescent="0.25">
      <c r="A282" s="4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s="3" customFormat="1" x14ac:dyDescent="0.25">
      <c r="A283" s="4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s="3" customFormat="1" x14ac:dyDescent="0.25">
      <c r="A284" s="4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s="3" customFormat="1" x14ac:dyDescent="0.25">
      <c r="A285" s="4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s="3" customFormat="1" x14ac:dyDescent="0.25">
      <c r="A286" s="4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s="3" customFormat="1" x14ac:dyDescent="0.25">
      <c r="A287" s="4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s="3" customFormat="1" x14ac:dyDescent="0.25">
      <c r="A288" s="4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s="3" customFormat="1" x14ac:dyDescent="0.25">
      <c r="A289" s="4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1:15" s="3" customFormat="1" x14ac:dyDescent="0.25">
      <c r="A290" s="4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s="3" customFormat="1" x14ac:dyDescent="0.25">
      <c r="A291" s="4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s="3" customFormat="1" x14ac:dyDescent="0.25">
      <c r="A292" s="4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s="3" customFormat="1" x14ac:dyDescent="0.25">
      <c r="A293" s="4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1:15" s="3" customFormat="1" x14ac:dyDescent="0.25">
      <c r="A294" s="4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s="3" customFormat="1" x14ac:dyDescent="0.25">
      <c r="A295" s="4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s="3" customFormat="1" x14ac:dyDescent="0.25">
      <c r="A296" s="4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s="3" customFormat="1" x14ac:dyDescent="0.25">
      <c r="A297" s="4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s="3" customFormat="1" x14ac:dyDescent="0.25">
      <c r="A298" s="4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s="3" customFormat="1" x14ac:dyDescent="0.25">
      <c r="A299" s="4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s="3" customFormat="1" x14ac:dyDescent="0.25">
      <c r="A300" s="4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s="3" customFormat="1" x14ac:dyDescent="0.25">
      <c r="A301" s="4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s="3" customFormat="1" x14ac:dyDescent="0.25">
      <c r="A302" s="4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1:15" s="3" customFormat="1" x14ac:dyDescent="0.25">
      <c r="A303" s="4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s="3" customFormat="1" x14ac:dyDescent="0.25">
      <c r="A304" s="4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s="3" customFormat="1" x14ac:dyDescent="0.25">
      <c r="A305" s="4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s="3" customFormat="1" x14ac:dyDescent="0.25">
      <c r="A306" s="4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s="3" customFormat="1" x14ac:dyDescent="0.25">
      <c r="A307" s="4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s="3" customFormat="1" x14ac:dyDescent="0.25">
      <c r="A308" s="4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s="3" customFormat="1" x14ac:dyDescent="0.25">
      <c r="A309" s="4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1:15" s="3" customFormat="1" x14ac:dyDescent="0.25">
      <c r="A310" s="4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1:15" s="3" customFormat="1" x14ac:dyDescent="0.25">
      <c r="A311" s="4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1:15" s="3" customFormat="1" x14ac:dyDescent="0.25">
      <c r="A312" s="4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1:15" s="3" customFormat="1" x14ac:dyDescent="0.25">
      <c r="A313" s="4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1:15" s="3" customFormat="1" x14ac:dyDescent="0.25">
      <c r="A314" s="4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1:15" s="3" customFormat="1" x14ac:dyDescent="0.25">
      <c r="A315" s="4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s="3" customFormat="1" x14ac:dyDescent="0.25">
      <c r="A316" s="4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1:15" s="3" customFormat="1" x14ac:dyDescent="0.25">
      <c r="A317" s="4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1:15" s="3" customFormat="1" x14ac:dyDescent="0.25">
      <c r="A318" s="4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1:15" s="3" customFormat="1" x14ac:dyDescent="0.25">
      <c r="A319" s="4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15" s="3" customFormat="1" x14ac:dyDescent="0.25">
      <c r="A320" s="4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s="3" customFormat="1" x14ac:dyDescent="0.25">
      <c r="A321" s="4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s="3" customFormat="1" x14ac:dyDescent="0.25">
      <c r="A322" s="4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1:15" s="3" customFormat="1" x14ac:dyDescent="0.25">
      <c r="A323" s="4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s="3" customFormat="1" x14ac:dyDescent="0.25">
      <c r="A324" s="4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1:15" s="3" customFormat="1" x14ac:dyDescent="0.25">
      <c r="A325" s="4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1:15" s="3" customFormat="1" x14ac:dyDescent="0.25">
      <c r="A326" s="4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1:15" s="3" customFormat="1" x14ac:dyDescent="0.25">
      <c r="A327" s="4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s="3" customFormat="1" x14ac:dyDescent="0.25">
      <c r="A328" s="4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s="3" customFormat="1" x14ac:dyDescent="0.25">
      <c r="A329" s="4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s="3" customFormat="1" x14ac:dyDescent="0.25">
      <c r="A330" s="4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s="3" customFormat="1" x14ac:dyDescent="0.25">
      <c r="A331" s="4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s="3" customFormat="1" x14ac:dyDescent="0.25">
      <c r="A332" s="4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1:15" s="3" customFormat="1" x14ac:dyDescent="0.25">
      <c r="A333" s="4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1:15" s="3" customFormat="1" x14ac:dyDescent="0.25">
      <c r="A334" s="4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1:15" s="3" customFormat="1" x14ac:dyDescent="0.25">
      <c r="A335" s="4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1:15" s="3" customFormat="1" x14ac:dyDescent="0.25">
      <c r="A336" s="4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1:15" s="3" customFormat="1" x14ac:dyDescent="0.25">
      <c r="A337" s="4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 s="3" customFormat="1" x14ac:dyDescent="0.25">
      <c r="A338" s="4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s="3" customFormat="1" x14ac:dyDescent="0.25">
      <c r="A339" s="4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s="3" customFormat="1" x14ac:dyDescent="0.25">
      <c r="A340" s="4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1:15" s="3" customFormat="1" x14ac:dyDescent="0.25">
      <c r="A341" s="4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1:15" s="3" customFormat="1" x14ac:dyDescent="0.25">
      <c r="A342" s="4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1:15" s="3" customFormat="1" x14ac:dyDescent="0.25">
      <c r="A343" s="4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1:15" s="3" customFormat="1" x14ac:dyDescent="0.25">
      <c r="A344" s="4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5" s="3" customFormat="1" x14ac:dyDescent="0.25">
      <c r="A345" s="4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1:15" s="3" customFormat="1" x14ac:dyDescent="0.25">
      <c r="A346" s="4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1:15" s="3" customFormat="1" x14ac:dyDescent="0.25">
      <c r="A347" s="4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s="3" customFormat="1" x14ac:dyDescent="0.25">
      <c r="A348" s="4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1:15" s="3" customFormat="1" x14ac:dyDescent="0.25">
      <c r="A349" s="4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1:15" s="3" customFormat="1" x14ac:dyDescent="0.25">
      <c r="A350" s="4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1:15" s="2" customFormat="1" x14ac:dyDescent="0.25">
      <c r="A351" s="6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s="2" customFormat="1" x14ac:dyDescent="0.25">
      <c r="A352" s="6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1:15" s="2" customFormat="1" x14ac:dyDescent="0.25">
      <c r="A353" s="6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1:15" s="2" customFormat="1" x14ac:dyDescent="0.25">
      <c r="A354" s="6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1:15" s="2" customFormat="1" x14ac:dyDescent="0.25">
      <c r="A355" s="6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1:15" s="2" customFormat="1" x14ac:dyDescent="0.25">
      <c r="A356" s="6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1:15" s="2" customFormat="1" x14ac:dyDescent="0.25">
      <c r="A357" s="6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s="2" customFormat="1" x14ac:dyDescent="0.25">
      <c r="A358" s="6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1:15" s="2" customFormat="1" x14ac:dyDescent="0.25">
      <c r="A359" s="6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1:15" s="2" customFormat="1" x14ac:dyDescent="0.25">
      <c r="A360" s="6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1:15" s="2" customFormat="1" x14ac:dyDescent="0.25">
      <c r="A361" s="6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1:15" s="2" customFormat="1" x14ac:dyDescent="0.25">
      <c r="A362" s="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1:15" s="2" customFormat="1" x14ac:dyDescent="0.25">
      <c r="A363" s="6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s="2" customFormat="1" x14ac:dyDescent="0.25">
      <c r="A364" s="6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1:15" s="2" customFormat="1" x14ac:dyDescent="0.25">
      <c r="A365" s="6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1:15" s="2" customFormat="1" x14ac:dyDescent="0.25">
      <c r="A366" s="6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1:15" s="2" customFormat="1" x14ac:dyDescent="0.25">
      <c r="A367" s="6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 s="2" customFormat="1" x14ac:dyDescent="0.25">
      <c r="A368" s="6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 s="2" customFormat="1" x14ac:dyDescent="0.25">
      <c r="A369" s="6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 s="2" customFormat="1" x14ac:dyDescent="0.25">
      <c r="A370" s="6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 s="2" customFormat="1" x14ac:dyDescent="0.25">
      <c r="A371" s="6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 s="2" customFormat="1" x14ac:dyDescent="0.25">
      <c r="A372" s="6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 s="2" customFormat="1" x14ac:dyDescent="0.25">
      <c r="A373" s="6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s="2" customFormat="1" x14ac:dyDescent="0.25">
      <c r="A374" s="6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 s="2" customFormat="1" x14ac:dyDescent="0.25">
      <c r="A375" s="6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 s="2" customFormat="1" x14ac:dyDescent="0.25">
      <c r="A376" s="6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 s="2" customFormat="1" x14ac:dyDescent="0.25">
      <c r="A377" s="6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s="2" customFormat="1" x14ac:dyDescent="0.25">
      <c r="A378" s="6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1:15" s="2" customFormat="1" x14ac:dyDescent="0.25">
      <c r="A379" s="6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:15" s="2" customFormat="1" x14ac:dyDescent="0.25">
      <c r="A380" s="6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1:15" s="2" customFormat="1" x14ac:dyDescent="0.25">
      <c r="A381" s="6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 s="2" customFormat="1" x14ac:dyDescent="0.25">
      <c r="A382" s="6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 s="2" customFormat="1" x14ac:dyDescent="0.25">
      <c r="A383" s="6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 s="2" customFormat="1" x14ac:dyDescent="0.25">
      <c r="A384" s="6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 s="2" customFormat="1" x14ac:dyDescent="0.25">
      <c r="A385" s="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1:15" s="2" customFormat="1" x14ac:dyDescent="0.25">
      <c r="A386" s="6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1:15" s="2" customFormat="1" x14ac:dyDescent="0.25">
      <c r="A387" s="6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1:15" s="2" customFormat="1" x14ac:dyDescent="0.25">
      <c r="A388" s="6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1:15" s="2" customFormat="1" x14ac:dyDescent="0.25">
      <c r="A389" s="6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1:15" s="2" customFormat="1" x14ac:dyDescent="0.25">
      <c r="A390" s="6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 s="2" customFormat="1" x14ac:dyDescent="0.25">
      <c r="A391" s="6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 s="2" customFormat="1" x14ac:dyDescent="0.25">
      <c r="A392" s="6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 s="2" customFormat="1" x14ac:dyDescent="0.25">
      <c r="A393" s="6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s="2" customFormat="1" x14ac:dyDescent="0.25">
      <c r="A394" s="6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 s="2" customFormat="1" x14ac:dyDescent="0.25">
      <c r="A395" s="6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1:15" s="2" customFormat="1" x14ac:dyDescent="0.25">
      <c r="A396" s="6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 s="2" customFormat="1" x14ac:dyDescent="0.25">
      <c r="A397" s="6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 s="2" customFormat="1" x14ac:dyDescent="0.25">
      <c r="A398" s="6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1:15" s="2" customFormat="1" x14ac:dyDescent="0.25">
      <c r="A399" s="6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 s="2" customFormat="1" x14ac:dyDescent="0.25">
      <c r="A400" s="6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1:15" s="2" customFormat="1" x14ac:dyDescent="0.25">
      <c r="A401" s="6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s="2" customFormat="1" x14ac:dyDescent="0.25">
      <c r="A402" s="6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 s="2" customFormat="1" x14ac:dyDescent="0.25">
      <c r="A403" s="6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1:15" s="2" customFormat="1" x14ac:dyDescent="0.25">
      <c r="A404" s="6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1:15" s="2" customFormat="1" x14ac:dyDescent="0.25">
      <c r="A405" s="6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 s="2" customFormat="1" x14ac:dyDescent="0.25">
      <c r="A406" s="6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1:15" s="2" customFormat="1" x14ac:dyDescent="0.25">
      <c r="A407" s="6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1:15" s="2" customFormat="1" x14ac:dyDescent="0.25">
      <c r="A408" s="6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1:15" s="2" customFormat="1" x14ac:dyDescent="0.25">
      <c r="A409" s="6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1:15" s="2" customFormat="1" x14ac:dyDescent="0.25">
      <c r="A410" s="6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1:15" s="2" customFormat="1" x14ac:dyDescent="0.25">
      <c r="A411" s="6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 s="2" customFormat="1" x14ac:dyDescent="0.25">
      <c r="A412" s="6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s="2" customFormat="1" x14ac:dyDescent="0.25">
      <c r="A413" s="6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 s="2" customFormat="1" x14ac:dyDescent="0.25">
      <c r="A414" s="6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1:15" s="2" customFormat="1" x14ac:dyDescent="0.25">
      <c r="A415" s="6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1:15" s="2" customFormat="1" x14ac:dyDescent="0.25">
      <c r="A416" s="6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:15" s="2" customFormat="1" x14ac:dyDescent="0.25">
      <c r="A417" s="6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 s="2" customFormat="1" x14ac:dyDescent="0.25">
      <c r="A418" s="6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1:15" s="2" customFormat="1" x14ac:dyDescent="0.25">
      <c r="A419" s="6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1:15" s="2" customFormat="1" x14ac:dyDescent="0.25">
      <c r="A420" s="6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 s="2" customFormat="1" x14ac:dyDescent="0.25">
      <c r="A421" s="6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1:15" s="2" customFormat="1" x14ac:dyDescent="0.25">
      <c r="A422" s="6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1:15" s="2" customFormat="1" x14ac:dyDescent="0.25">
      <c r="A423" s="6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s="2" customFormat="1" x14ac:dyDescent="0.25">
      <c r="A424" s="6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s="2" customFormat="1" x14ac:dyDescent="0.25">
      <c r="A425" s="6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1:15" s="2" customFormat="1" x14ac:dyDescent="0.25">
      <c r="A426" s="6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1:15" s="2" customFormat="1" x14ac:dyDescent="0.25">
      <c r="A427" s="6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1:15" s="2" customFormat="1" x14ac:dyDescent="0.25">
      <c r="A428" s="6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1:15" s="2" customFormat="1" x14ac:dyDescent="0.25">
      <c r="A429" s="6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s="2" customFormat="1" x14ac:dyDescent="0.25">
      <c r="A430" s="6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1:15" s="2" customFormat="1" x14ac:dyDescent="0.25">
      <c r="A431" s="6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 s="2" customFormat="1" x14ac:dyDescent="0.25">
      <c r="A432" s="6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 s="2" customFormat="1" x14ac:dyDescent="0.25">
      <c r="A433" s="6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1:15" s="2" customFormat="1" x14ac:dyDescent="0.25">
      <c r="A434" s="6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1:15" s="2" customFormat="1" x14ac:dyDescent="0.25">
      <c r="A435" s="6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s="2" customFormat="1" x14ac:dyDescent="0.25">
      <c r="A436" s="6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1:15" s="2" customFormat="1" x14ac:dyDescent="0.25">
      <c r="A437" s="6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1:15" s="2" customFormat="1" x14ac:dyDescent="0.25">
      <c r="A438" s="6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1:15" s="2" customFormat="1" x14ac:dyDescent="0.25">
      <c r="A439" s="6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 s="2" customFormat="1" x14ac:dyDescent="0.25">
      <c r="A440" s="6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 s="2" customFormat="1" x14ac:dyDescent="0.25">
      <c r="A441" s="6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s="2" customFormat="1" x14ac:dyDescent="0.25">
      <c r="A442" s="6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 s="2" customFormat="1" x14ac:dyDescent="0.25">
      <c r="A443" s="6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1:15" s="2" customFormat="1" x14ac:dyDescent="0.25">
      <c r="A444" s="6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1:15" s="2" customFormat="1" x14ac:dyDescent="0.25">
      <c r="A445" s="6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1:15" s="2" customFormat="1" x14ac:dyDescent="0.25">
      <c r="A446" s="6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1:15" s="2" customFormat="1" x14ac:dyDescent="0.25">
      <c r="A447" s="6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 s="2" customFormat="1" x14ac:dyDescent="0.25">
      <c r="A448" s="6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1:15" s="2" customFormat="1" x14ac:dyDescent="0.25">
      <c r="A449" s="6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 s="2" customFormat="1" x14ac:dyDescent="0.25">
      <c r="A450" s="6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 s="2" customFormat="1" x14ac:dyDescent="0.25">
      <c r="A451" s="6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1:15" s="2" customFormat="1" x14ac:dyDescent="0.25">
      <c r="A452" s="6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1:15" s="2" customFormat="1" x14ac:dyDescent="0.25">
      <c r="A453" s="6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:15" s="2" customFormat="1" x14ac:dyDescent="0.25">
      <c r="A454" s="6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1:15" s="2" customFormat="1" x14ac:dyDescent="0.25">
      <c r="A455" s="6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1:15" s="2" customFormat="1" x14ac:dyDescent="0.25">
      <c r="A456" s="6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1:15" s="2" customFormat="1" x14ac:dyDescent="0.25">
      <c r="A457" s="6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1:15" s="2" customFormat="1" x14ac:dyDescent="0.25">
      <c r="A458" s="6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1:15" s="2" customFormat="1" x14ac:dyDescent="0.25">
      <c r="A459" s="6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1:15" s="2" customFormat="1" x14ac:dyDescent="0.25">
      <c r="A460" s="6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15" s="2" customFormat="1" x14ac:dyDescent="0.25">
      <c r="A461" s="6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1:15" s="2" customFormat="1" x14ac:dyDescent="0.25">
      <c r="A462" s="6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1:15" s="2" customFormat="1" x14ac:dyDescent="0.25">
      <c r="A463" s="6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1:15" s="2" customFormat="1" x14ac:dyDescent="0.25">
      <c r="A464" s="6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1:15" s="2" customFormat="1" x14ac:dyDescent="0.25">
      <c r="A465" s="6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1:15" s="2" customFormat="1" x14ac:dyDescent="0.25">
      <c r="A466" s="6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s="2" customFormat="1" x14ac:dyDescent="0.25">
      <c r="A467" s="6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1:15" s="2" customFormat="1" x14ac:dyDescent="0.25">
      <c r="A468" s="6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1:15" s="2" customFormat="1" x14ac:dyDescent="0.25">
      <c r="A469" s="6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1:15" s="2" customFormat="1" x14ac:dyDescent="0.25">
      <c r="A470" s="6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1:15" s="2" customFormat="1" x14ac:dyDescent="0.25">
      <c r="A471" s="6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1:15" s="2" customFormat="1" x14ac:dyDescent="0.25">
      <c r="A472" s="6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1:15" s="2" customFormat="1" x14ac:dyDescent="0.25">
      <c r="A473" s="6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1:15" s="2" customFormat="1" x14ac:dyDescent="0.25">
      <c r="A474" s="6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1:15" s="2" customFormat="1" x14ac:dyDescent="0.25">
      <c r="A475" s="6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1:15" s="2" customFormat="1" x14ac:dyDescent="0.25">
      <c r="A476" s="6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1:15" s="2" customFormat="1" x14ac:dyDescent="0.25">
      <c r="A477" s="6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1:15" s="2" customFormat="1" x14ac:dyDescent="0.25">
      <c r="A478" s="6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1:15" s="2" customFormat="1" x14ac:dyDescent="0.25">
      <c r="A479" s="6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1:15" s="2" customFormat="1" x14ac:dyDescent="0.25">
      <c r="A480" s="6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</sheetData>
  <sortState ref="B3:P13">
    <sortCondition descending="1" ref="E3:E13"/>
  </sortState>
  <mergeCells count="2">
    <mergeCell ref="B2:P2"/>
    <mergeCell ref="B14:P14"/>
  </mergeCells>
  <conditionalFormatting sqref="A1:H1 A14:B14 A2:B2 A58:O59 A3:E12 A15:E55 A13 C13:E13 C56:E57 A56:A57">
    <cfRule type="containsErrors" dxfId="13" priority="9">
      <formula>ISERROR(A1)</formula>
    </cfRule>
  </conditionalFormatting>
  <conditionalFormatting sqref="F3:O13">
    <cfRule type="containsErrors" dxfId="12" priority="8">
      <formula>ISERROR(F3)</formula>
    </cfRule>
  </conditionalFormatting>
  <conditionalFormatting sqref="F15:O57">
    <cfRule type="containsErrors" dxfId="11" priority="6">
      <formula>ISERROR(F15)</formula>
    </cfRule>
  </conditionalFormatting>
  <conditionalFormatting sqref="P15:P57">
    <cfRule type="cellIs" dxfId="10" priority="4" operator="equal">
      <formula>10</formula>
    </cfRule>
    <cfRule type="cellIs" dxfId="9" priority="5" operator="greaterThan">
      <formula>6.5</formula>
    </cfRule>
  </conditionalFormatting>
  <conditionalFormatting sqref="P3:P13">
    <cfRule type="cellIs" dxfId="8" priority="2" operator="equal">
      <formula>10</formula>
    </cfRule>
    <cfRule type="cellIs" dxfId="7" priority="3" operator="greaterThan">
      <formula>6.5</formula>
    </cfRule>
  </conditionalFormatting>
  <conditionalFormatting sqref="I1:O1">
    <cfRule type="containsErrors" dxfId="6" priority="1">
      <formula>ISERROR(I1)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9"/>
  <sheetViews>
    <sheetView tabSelected="1" topLeftCell="B1" workbookViewId="0">
      <pane ySplit="1" topLeftCell="A2" activePane="bottomLeft" state="frozen"/>
      <selection pane="bottomLeft" activeCell="F46" sqref="F46"/>
    </sheetView>
  </sheetViews>
  <sheetFormatPr defaultRowHeight="15" x14ac:dyDescent="0.25"/>
  <cols>
    <col min="1" max="1" width="0" hidden="1" customWidth="1"/>
    <col min="2" max="2" width="19.5703125" style="1" customWidth="1"/>
    <col min="3" max="4" width="18.7109375" style="1" hidden="1" customWidth="1"/>
    <col min="5" max="5" width="9.140625" style="21"/>
    <col min="6" max="6" width="10.5703125" style="19" customWidth="1"/>
    <col min="7" max="15" width="9.140625" style="19"/>
    <col min="17" max="27" width="0" hidden="1" customWidth="1"/>
  </cols>
  <sheetData>
    <row r="1" spans="2:26" s="5" customFormat="1" ht="66" customHeight="1" thickBot="1" x14ac:dyDescent="0.3">
      <c r="B1" s="25"/>
      <c r="C1" s="25"/>
      <c r="D1" s="25"/>
      <c r="E1" s="30" t="s">
        <v>0</v>
      </c>
      <c r="F1" s="27" t="s">
        <v>143</v>
      </c>
      <c r="G1" s="27" t="s">
        <v>144</v>
      </c>
      <c r="H1" s="27" t="s">
        <v>145</v>
      </c>
      <c r="I1" s="27" t="s">
        <v>152</v>
      </c>
      <c r="J1" s="27" t="s">
        <v>153</v>
      </c>
      <c r="K1" s="27" t="s">
        <v>159</v>
      </c>
      <c r="L1" s="27" t="s">
        <v>157</v>
      </c>
      <c r="M1" s="27" t="s">
        <v>158</v>
      </c>
      <c r="N1" s="27" t="s">
        <v>156</v>
      </c>
      <c r="O1" s="27" t="s">
        <v>155</v>
      </c>
      <c r="P1" s="42" t="s">
        <v>133</v>
      </c>
    </row>
    <row r="2" spans="2:26" s="8" customFormat="1" x14ac:dyDescent="0.25">
      <c r="B2" s="56" t="s">
        <v>128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2:26" x14ac:dyDescent="0.25">
      <c r="B3" s="28" t="s">
        <v>56</v>
      </c>
      <c r="C3" s="28">
        <v>2</v>
      </c>
      <c r="D3" s="28" t="s">
        <v>125</v>
      </c>
      <c r="E3" s="30">
        <f>SUM(LARGE($Q3:$Z3,{1,2,3,4,5,6,7}))</f>
        <v>68</v>
      </c>
      <c r="F3" s="29">
        <f>VLOOKUP($B3,WPL!$D$4:$G$50,3,FALSE)</f>
        <v>7</v>
      </c>
      <c r="G3" s="29">
        <f>VLOOKUP($B3,'Sedgefield Circular'!$D$4:$F$50,3,FALSE)</f>
        <v>10</v>
      </c>
      <c r="H3" s="29">
        <f>VLOOKUP($B3,'Coxhoe GW circ'!$D$4:$G$50,3,FALSE)</f>
        <v>9</v>
      </c>
      <c r="I3" s="29" t="e">
        <f>VLOOKUP($B3,'Coxhoe Fields'!$D$4:$G$50,3,FALSE)</f>
        <v>#N/A</v>
      </c>
      <c r="J3" s="29">
        <f>VLOOKUP($B3,'Sedgefield 4'!$D$4:$G$50,3,FALSE)</f>
        <v>10</v>
      </c>
      <c r="K3" s="29">
        <f>VLOOKUP($B3,'Walkway and Fishburn'!$D$4:$G$50,3,FALSE)</f>
        <v>9</v>
      </c>
      <c r="L3" s="29">
        <f>VLOOKUP($B3,'Balls to Bridge'!$D$4:$G$50,3,FALSE)</f>
        <v>10</v>
      </c>
      <c r="M3" s="29">
        <f>VLOOKUP($B3,Hett!$D$4:$G$50,3,FALSE)</f>
        <v>10</v>
      </c>
      <c r="N3" s="29">
        <f>VLOOKUP($B3,Wynyard!$D$4:$G$50,3,FALSE)</f>
        <v>10</v>
      </c>
      <c r="O3" s="29">
        <f>VLOOKUP($B3,'Mad Mile'!$D$4:$G$50,3,FALSE)</f>
        <v>9</v>
      </c>
      <c r="P3" s="41">
        <f t="shared" ref="P3:P42" si="0">COUNT(F3:O3)</f>
        <v>9</v>
      </c>
      <c r="Q3" s="12">
        <f t="shared" ref="Q3:Q64" si="1">IF(ISNUMBER(F3),F3,0)</f>
        <v>7</v>
      </c>
      <c r="R3" s="12">
        <f t="shared" ref="R3:R64" si="2">IF(ISNUMBER(G3),G3,0)</f>
        <v>10</v>
      </c>
      <c r="S3" s="12">
        <f t="shared" ref="S3:S64" si="3">IF(ISNUMBER(H3),H3,0)</f>
        <v>9</v>
      </c>
      <c r="T3" s="12">
        <f t="shared" ref="T3:T64" si="4">IF(ISNUMBER(I3),I3,0)</f>
        <v>0</v>
      </c>
      <c r="U3" s="12">
        <f t="shared" ref="U3:U64" si="5">IF(ISNUMBER(J3),J3,0)</f>
        <v>10</v>
      </c>
      <c r="V3" s="12">
        <f t="shared" ref="V3:V64" si="6">IF(ISNUMBER(K3),K3,0)</f>
        <v>9</v>
      </c>
      <c r="W3" s="12">
        <f t="shared" ref="W3:W64" si="7">IF(ISNUMBER(L3),L3,0)</f>
        <v>10</v>
      </c>
      <c r="X3" s="12">
        <f t="shared" ref="X3:X64" si="8">IF(ISNUMBER(M3),M3,0)</f>
        <v>10</v>
      </c>
      <c r="Y3" s="12">
        <f t="shared" ref="Y3:Y64" si="9">IF(ISNUMBER(N3),N3,0)</f>
        <v>10</v>
      </c>
      <c r="Z3" s="12">
        <f t="shared" ref="Z3:Z64" si="10">IF(ISNUMBER(O3),O3,0)</f>
        <v>9</v>
      </c>
    </row>
    <row r="4" spans="2:26" x14ac:dyDescent="0.25">
      <c r="B4" s="28" t="s">
        <v>91</v>
      </c>
      <c r="C4" s="28">
        <v>2</v>
      </c>
      <c r="D4" s="28" t="s">
        <v>125</v>
      </c>
      <c r="E4" s="30">
        <f>SUM(LARGE($Q4:$Z4,{1,2,3,4,5,6,7}))</f>
        <v>27</v>
      </c>
      <c r="F4" s="29">
        <f>VLOOKUP($B4,WPL!$D$4:$G$50,3,FALSE)</f>
        <v>8</v>
      </c>
      <c r="G4" s="29">
        <f>VLOOKUP($B4,'Sedgefield Circular'!$D$4:$F$50,3,FALSE)</f>
        <v>9</v>
      </c>
      <c r="H4" s="29">
        <f>VLOOKUP($B4,'Coxhoe GW circ'!$D$4:$G$50,3,FALSE)</f>
        <v>10</v>
      </c>
      <c r="I4" s="29" t="e">
        <f>VLOOKUP($B4,'Coxhoe Fields'!$D$4:$G$50,3,FALSE)</f>
        <v>#N/A</v>
      </c>
      <c r="J4" s="29" t="e">
        <f>VLOOKUP($B4,'Sedgefield 4'!$D$4:$G$50,3,FALSE)</f>
        <v>#N/A</v>
      </c>
      <c r="K4" s="29" t="e">
        <f>VLOOKUP($B4,'Walkway and Fishburn'!$D$4:$G$50,3,FALSE)</f>
        <v>#N/A</v>
      </c>
      <c r="L4" s="29" t="e">
        <f>VLOOKUP($B4,'Balls to Bridge'!$D$4:$G$50,3,FALSE)</f>
        <v>#N/A</v>
      </c>
      <c r="M4" s="29" t="e">
        <f>VLOOKUP($B4,Hett!$D$4:$G$50,3,FALSE)</f>
        <v>#N/A</v>
      </c>
      <c r="N4" s="29" t="e">
        <f>VLOOKUP($B4,Wynyard!$D$4:$G$50,3,FALSE)</f>
        <v>#N/A</v>
      </c>
      <c r="O4" s="29" t="e">
        <f>VLOOKUP($B4,'Mad Mile'!$D$4:$G$50,3,FALSE)</f>
        <v>#N/A</v>
      </c>
      <c r="P4" s="41">
        <f t="shared" si="0"/>
        <v>3</v>
      </c>
      <c r="Q4" s="12">
        <f t="shared" si="1"/>
        <v>8</v>
      </c>
      <c r="R4" s="12">
        <f t="shared" si="2"/>
        <v>9</v>
      </c>
      <c r="S4" s="12">
        <f t="shared" si="3"/>
        <v>10</v>
      </c>
      <c r="T4" s="12">
        <f t="shared" si="4"/>
        <v>0</v>
      </c>
      <c r="U4" s="12">
        <f t="shared" si="5"/>
        <v>0</v>
      </c>
      <c r="V4" s="12">
        <f t="shared" si="6"/>
        <v>0</v>
      </c>
      <c r="W4" s="12">
        <f t="shared" si="7"/>
        <v>0</v>
      </c>
      <c r="X4" s="12">
        <f t="shared" si="8"/>
        <v>0</v>
      </c>
      <c r="Y4" s="12">
        <f t="shared" si="9"/>
        <v>0</v>
      </c>
      <c r="Z4" s="12">
        <f t="shared" si="10"/>
        <v>0</v>
      </c>
    </row>
    <row r="5" spans="2:26" x14ac:dyDescent="0.25">
      <c r="B5" s="47" t="s">
        <v>150</v>
      </c>
      <c r="C5" s="28">
        <v>2</v>
      </c>
      <c r="D5" s="28" t="s">
        <v>125</v>
      </c>
      <c r="E5" s="30">
        <f>SUM(LARGE($Q5:$Z5,{1,2,3,4,5,6,7}))</f>
        <v>25</v>
      </c>
      <c r="F5" s="29" t="e">
        <f>VLOOKUP($B5,WPL!$D$4:$G$50,3,FALSE)</f>
        <v>#N/A</v>
      </c>
      <c r="G5" s="29" t="e">
        <f>VLOOKUP($B5,'Sedgefield Circular'!$D$4:$F$50,3,FALSE)</f>
        <v>#N/A</v>
      </c>
      <c r="H5" s="29">
        <f>VLOOKUP($B5,'Coxhoe GW circ'!$D$4:$G$50,3,FALSE)</f>
        <v>6</v>
      </c>
      <c r="I5" s="29" t="e">
        <f>VLOOKUP($B5,'Coxhoe Fields'!$D$4:$G$50,3,FALSE)</f>
        <v>#N/A</v>
      </c>
      <c r="J5" s="29" t="e">
        <f>VLOOKUP($B5,'Sedgefield 4'!$D$4:$G$50,3,FALSE)</f>
        <v>#N/A</v>
      </c>
      <c r="K5" s="29">
        <f>VLOOKUP($B5,'Walkway and Fishburn'!$D$4:$G$50,3,FALSE)</f>
        <v>10</v>
      </c>
      <c r="L5" s="29" t="e">
        <f>VLOOKUP($B5,'Balls to Bridge'!$D$4:$G$50,3,FALSE)</f>
        <v>#N/A</v>
      </c>
      <c r="M5" s="29" t="e">
        <f>VLOOKUP($B5,Hett!$D$4:$G$50,3,FALSE)</f>
        <v>#N/A</v>
      </c>
      <c r="N5" s="29">
        <f>VLOOKUP($B5,Wynyard!$D$4:$G$50,3,FALSE)</f>
        <v>9</v>
      </c>
      <c r="O5" s="29" t="e">
        <f>VLOOKUP($B5,'Mad Mile'!$D$4:$G$50,3,FALSE)</f>
        <v>#N/A</v>
      </c>
      <c r="P5" s="41">
        <f t="shared" si="0"/>
        <v>3</v>
      </c>
      <c r="Q5" s="12">
        <f t="shared" si="1"/>
        <v>0</v>
      </c>
      <c r="R5" s="12">
        <f t="shared" si="2"/>
        <v>0</v>
      </c>
      <c r="S5" s="12">
        <f t="shared" si="3"/>
        <v>6</v>
      </c>
      <c r="T5" s="12">
        <f t="shared" si="4"/>
        <v>0</v>
      </c>
      <c r="U5" s="12">
        <f t="shared" si="5"/>
        <v>0</v>
      </c>
      <c r="V5" s="12">
        <f t="shared" si="6"/>
        <v>10</v>
      </c>
      <c r="W5" s="12">
        <f t="shared" si="7"/>
        <v>0</v>
      </c>
      <c r="X5" s="12">
        <f t="shared" si="8"/>
        <v>0</v>
      </c>
      <c r="Y5" s="12">
        <f t="shared" si="9"/>
        <v>9</v>
      </c>
      <c r="Z5" s="12">
        <f t="shared" si="10"/>
        <v>0</v>
      </c>
    </row>
    <row r="6" spans="2:26" x14ac:dyDescent="0.25">
      <c r="B6" s="28" t="s">
        <v>61</v>
      </c>
      <c r="C6" s="28">
        <v>2</v>
      </c>
      <c r="D6" s="28" t="s">
        <v>125</v>
      </c>
      <c r="E6" s="30">
        <f>SUM(LARGE($Q6:$Z6,{1,2,3,4,5,6,7}))</f>
        <v>24</v>
      </c>
      <c r="F6" s="29">
        <f>VLOOKUP($B6,WPL!$D$4:$G$50,3,FALSE)</f>
        <v>5</v>
      </c>
      <c r="G6" s="29" t="e">
        <f>VLOOKUP($B6,'Sedgefield Circular'!$D$4:$F$50,3,FALSE)</f>
        <v>#N/A</v>
      </c>
      <c r="H6" s="29" t="e">
        <f>VLOOKUP($B6,'Coxhoe GW circ'!$D$4:$G$50,3,FALSE)</f>
        <v>#N/A</v>
      </c>
      <c r="I6" s="29" t="e">
        <f>VLOOKUP($B6,'Coxhoe Fields'!$D$4:$G$50,3,FALSE)</f>
        <v>#N/A</v>
      </c>
      <c r="J6" s="29" t="e">
        <f>VLOOKUP($B6,'Sedgefield 4'!$D$4:$G$50,3,FALSE)</f>
        <v>#N/A</v>
      </c>
      <c r="K6" s="29" t="e">
        <f>VLOOKUP($B6,'Walkway and Fishburn'!$D$4:$G$50,3,FALSE)</f>
        <v>#N/A</v>
      </c>
      <c r="L6" s="29">
        <f>VLOOKUP($B6,'Balls to Bridge'!$D$4:$G$50,3,FALSE)</f>
        <v>9</v>
      </c>
      <c r="M6" s="29" t="e">
        <f>VLOOKUP($B6,Hett!$D$4:$G$50,3,FALSE)</f>
        <v>#N/A</v>
      </c>
      <c r="N6" s="29" t="e">
        <f>VLOOKUP($B6,Wynyard!$D$4:$G$50,3,FALSE)</f>
        <v>#N/A</v>
      </c>
      <c r="O6" s="29">
        <f>VLOOKUP($B6,'Mad Mile'!$D$4:$G$50,3,FALSE)</f>
        <v>10</v>
      </c>
      <c r="P6" s="41">
        <f t="shared" si="0"/>
        <v>3</v>
      </c>
      <c r="Q6" s="12">
        <f t="shared" si="1"/>
        <v>5</v>
      </c>
      <c r="R6" s="12">
        <f t="shared" si="2"/>
        <v>0</v>
      </c>
      <c r="S6" s="12">
        <f t="shared" si="3"/>
        <v>0</v>
      </c>
      <c r="T6" s="12">
        <f t="shared" si="4"/>
        <v>0</v>
      </c>
      <c r="U6" s="12">
        <f t="shared" si="5"/>
        <v>0</v>
      </c>
      <c r="V6" s="12">
        <f t="shared" si="6"/>
        <v>0</v>
      </c>
      <c r="W6" s="12">
        <f t="shared" si="7"/>
        <v>9</v>
      </c>
      <c r="X6" s="12">
        <f t="shared" si="8"/>
        <v>0</v>
      </c>
      <c r="Y6" s="12">
        <f t="shared" si="9"/>
        <v>0</v>
      </c>
      <c r="Z6" s="12">
        <f t="shared" si="10"/>
        <v>10</v>
      </c>
    </row>
    <row r="7" spans="2:26" x14ac:dyDescent="0.25">
      <c r="B7" s="28" t="s">
        <v>81</v>
      </c>
      <c r="C7" s="28">
        <v>2</v>
      </c>
      <c r="D7" s="28" t="s">
        <v>125</v>
      </c>
      <c r="E7" s="30">
        <f>SUM(LARGE($Q7:$Z7,{1,2,3,4,5,6,7}))</f>
        <v>18</v>
      </c>
      <c r="F7" s="29">
        <f>VLOOKUP($B7,WPL!$D$4:$G$50,3,FALSE)</f>
        <v>10</v>
      </c>
      <c r="G7" s="29" t="e">
        <f>VLOOKUP($B7,'Sedgefield Circular'!$D$4:$F$50,3,FALSE)</f>
        <v>#N/A</v>
      </c>
      <c r="H7" s="29">
        <f>VLOOKUP($B7,'Coxhoe GW circ'!$D$4:$G$50,3,FALSE)</f>
        <v>8</v>
      </c>
      <c r="I7" s="29" t="e">
        <f>VLOOKUP($B7,'Coxhoe Fields'!$D$4:$G$50,3,FALSE)</f>
        <v>#N/A</v>
      </c>
      <c r="J7" s="29" t="e">
        <f>VLOOKUP($B7,'Sedgefield 4'!$D$4:$G$50,3,FALSE)</f>
        <v>#N/A</v>
      </c>
      <c r="K7" s="29" t="e">
        <f>VLOOKUP($B7,'Walkway and Fishburn'!$D$4:$G$50,3,FALSE)</f>
        <v>#N/A</v>
      </c>
      <c r="L7" s="29" t="e">
        <f>VLOOKUP($B7,'Balls to Bridge'!$D$4:$G$50,3,FALSE)</f>
        <v>#N/A</v>
      </c>
      <c r="M7" s="29" t="e">
        <f>VLOOKUP($B7,Hett!$D$4:$G$50,3,FALSE)</f>
        <v>#N/A</v>
      </c>
      <c r="N7" s="29" t="e">
        <f>VLOOKUP($B7,Wynyard!$D$4:$G$50,3,FALSE)</f>
        <v>#N/A</v>
      </c>
      <c r="O7" s="29" t="e">
        <f>VLOOKUP($B7,'Mad Mile'!$D$4:$G$50,3,FALSE)</f>
        <v>#N/A</v>
      </c>
      <c r="P7" s="41">
        <f t="shared" si="0"/>
        <v>2</v>
      </c>
      <c r="Q7" s="12">
        <f t="shared" si="1"/>
        <v>10</v>
      </c>
      <c r="R7" s="12">
        <f t="shared" si="2"/>
        <v>0</v>
      </c>
      <c r="S7" s="12">
        <f t="shared" si="3"/>
        <v>8</v>
      </c>
      <c r="T7" s="12">
        <f t="shared" si="4"/>
        <v>0</v>
      </c>
      <c r="U7" s="12">
        <f t="shared" si="5"/>
        <v>0</v>
      </c>
      <c r="V7" s="12">
        <f t="shared" si="6"/>
        <v>0</v>
      </c>
      <c r="W7" s="12">
        <f t="shared" si="7"/>
        <v>0</v>
      </c>
      <c r="X7" s="12">
        <f t="shared" si="8"/>
        <v>0</v>
      </c>
      <c r="Y7" s="12">
        <f t="shared" si="9"/>
        <v>0</v>
      </c>
      <c r="Z7" s="12">
        <f t="shared" si="10"/>
        <v>0</v>
      </c>
    </row>
    <row r="8" spans="2:26" x14ac:dyDescent="0.25">
      <c r="B8" s="28" t="s">
        <v>60</v>
      </c>
      <c r="C8" s="28">
        <v>2</v>
      </c>
      <c r="D8" s="28" t="s">
        <v>125</v>
      </c>
      <c r="E8" s="30">
        <f>SUM(LARGE($Q8:$Z8,{1,2,3,4,5,6,7}))</f>
        <v>16</v>
      </c>
      <c r="F8" s="29">
        <f>VLOOKUP($B8,WPL!$D$4:$G$50,3,FALSE)</f>
        <v>9</v>
      </c>
      <c r="G8" s="29" t="e">
        <f>VLOOKUP($B8,'Sedgefield Circular'!$D$4:$F$50,3,FALSE)</f>
        <v>#N/A</v>
      </c>
      <c r="H8" s="29">
        <f>VLOOKUP($B8,'Coxhoe GW circ'!$D$4:$G$50,3,FALSE)</f>
        <v>7</v>
      </c>
      <c r="I8" s="29" t="e">
        <f>VLOOKUP($B8,'Coxhoe Fields'!$D$4:$G$50,3,FALSE)</f>
        <v>#N/A</v>
      </c>
      <c r="J8" s="29" t="e">
        <f>VLOOKUP($B8,'Sedgefield 4'!$D$4:$G$50,3,FALSE)</f>
        <v>#N/A</v>
      </c>
      <c r="K8" s="29" t="e">
        <f>VLOOKUP($B8,'Walkway and Fishburn'!$D$4:$G$50,3,FALSE)</f>
        <v>#N/A</v>
      </c>
      <c r="L8" s="29" t="e">
        <f>VLOOKUP($B8,'Balls to Bridge'!$D$4:$G$50,3,FALSE)</f>
        <v>#N/A</v>
      </c>
      <c r="M8" s="29" t="e">
        <f>VLOOKUP($B8,Hett!$D$4:$G$50,3,FALSE)</f>
        <v>#N/A</v>
      </c>
      <c r="N8" s="29" t="e">
        <f>VLOOKUP($B8,Wynyard!$D$4:$G$50,3,FALSE)</f>
        <v>#N/A</v>
      </c>
      <c r="O8" s="29" t="e">
        <f>VLOOKUP($B8,'Mad Mile'!$D$4:$G$50,3,FALSE)</f>
        <v>#N/A</v>
      </c>
      <c r="P8" s="41">
        <f t="shared" si="0"/>
        <v>2</v>
      </c>
      <c r="Q8" s="12">
        <f t="shared" si="1"/>
        <v>9</v>
      </c>
      <c r="R8" s="12">
        <f t="shared" si="2"/>
        <v>0</v>
      </c>
      <c r="S8" s="12">
        <f t="shared" si="3"/>
        <v>7</v>
      </c>
      <c r="T8" s="12">
        <f t="shared" si="4"/>
        <v>0</v>
      </c>
      <c r="U8" s="12">
        <f t="shared" si="5"/>
        <v>0</v>
      </c>
      <c r="V8" s="12">
        <f t="shared" si="6"/>
        <v>0</v>
      </c>
      <c r="W8" s="12">
        <f t="shared" si="7"/>
        <v>0</v>
      </c>
      <c r="X8" s="12">
        <f t="shared" si="8"/>
        <v>0</v>
      </c>
      <c r="Y8" s="12">
        <f t="shared" si="9"/>
        <v>0</v>
      </c>
      <c r="Z8" s="12">
        <f t="shared" si="10"/>
        <v>0</v>
      </c>
    </row>
    <row r="9" spans="2:26" x14ac:dyDescent="0.25">
      <c r="B9" s="28" t="s">
        <v>87</v>
      </c>
      <c r="C9" s="28">
        <v>2</v>
      </c>
      <c r="D9" s="28" t="s">
        <v>125</v>
      </c>
      <c r="E9" s="30">
        <f>SUM(LARGE($Q9:$Z9,{1,2,3,4,5,6,7}))</f>
        <v>13</v>
      </c>
      <c r="F9" s="29" t="e">
        <f>VLOOKUP($B9,WPL!$D$4:$G$50,3,FALSE)</f>
        <v>#N/A</v>
      </c>
      <c r="G9" s="29" t="e">
        <f>VLOOKUP($B9,'Sedgefield Circular'!$D$4:$F$50,3,FALSE)</f>
        <v>#N/A</v>
      </c>
      <c r="H9" s="29">
        <f>VLOOKUP($B9,'Coxhoe GW circ'!$D$4:$G$50,3,FALSE)</f>
        <v>5</v>
      </c>
      <c r="I9" s="29" t="e">
        <f>VLOOKUP($B9,'Coxhoe Fields'!$D$4:$G$50,3,FALSE)</f>
        <v>#N/A</v>
      </c>
      <c r="J9" s="29" t="e">
        <f>VLOOKUP($B9,'Sedgefield 4'!$D$4:$G$50,3,FALSE)</f>
        <v>#N/A</v>
      </c>
      <c r="K9" s="29">
        <f>VLOOKUP($B9,'Walkway and Fishburn'!$D$4:$G$50,3,FALSE)</f>
        <v>8</v>
      </c>
      <c r="L9" s="29" t="e">
        <f>VLOOKUP($B9,'Balls to Bridge'!$D$4:$G$50,3,FALSE)</f>
        <v>#N/A</v>
      </c>
      <c r="M9" s="29" t="e">
        <f>VLOOKUP($B9,Hett!$D$4:$G$50,3,FALSE)</f>
        <v>#N/A</v>
      </c>
      <c r="N9" s="29" t="e">
        <f>VLOOKUP($B9,Wynyard!$D$4:$G$50,3,FALSE)</f>
        <v>#N/A</v>
      </c>
      <c r="O9" s="29" t="e">
        <f>VLOOKUP($B9,'Mad Mile'!$D$4:$G$50,3,FALSE)</f>
        <v>#N/A</v>
      </c>
      <c r="P9" s="41">
        <f t="shared" si="0"/>
        <v>2</v>
      </c>
      <c r="Q9" s="12">
        <f t="shared" si="1"/>
        <v>0</v>
      </c>
      <c r="R9" s="12">
        <f t="shared" si="2"/>
        <v>0</v>
      </c>
      <c r="S9" s="12">
        <f t="shared" si="3"/>
        <v>5</v>
      </c>
      <c r="T9" s="12">
        <f t="shared" si="4"/>
        <v>0</v>
      </c>
      <c r="U9" s="12">
        <f t="shared" si="5"/>
        <v>0</v>
      </c>
      <c r="V9" s="12">
        <f t="shared" si="6"/>
        <v>8</v>
      </c>
      <c r="W9" s="12">
        <f t="shared" si="7"/>
        <v>0</v>
      </c>
      <c r="X9" s="12">
        <f t="shared" si="8"/>
        <v>0</v>
      </c>
      <c r="Y9" s="12">
        <f t="shared" si="9"/>
        <v>0</v>
      </c>
      <c r="Z9" s="12">
        <f t="shared" si="10"/>
        <v>0</v>
      </c>
    </row>
    <row r="10" spans="2:26" x14ac:dyDescent="0.25">
      <c r="B10" s="28" t="s">
        <v>102</v>
      </c>
      <c r="C10" s="28">
        <v>2</v>
      </c>
      <c r="D10" s="28" t="s">
        <v>125</v>
      </c>
      <c r="E10" s="30">
        <f>SUM(LARGE($Q10:$Z10,{1,2,3,4,5,6,7}))</f>
        <v>8</v>
      </c>
      <c r="F10" s="29" t="e">
        <f>VLOOKUP($B10,WPL!$D$4:$G$50,3,FALSE)</f>
        <v>#N/A</v>
      </c>
      <c r="G10" s="29">
        <f>VLOOKUP($B10,'Sedgefield Circular'!$D$4:$F$50,3,FALSE)</f>
        <v>8</v>
      </c>
      <c r="H10" s="29" t="e">
        <f>VLOOKUP($B10,'Coxhoe GW circ'!$D$4:$G$50,3,FALSE)</f>
        <v>#N/A</v>
      </c>
      <c r="I10" s="29" t="e">
        <f>VLOOKUP($B10,'Coxhoe Fields'!$D$4:$G$50,3,FALSE)</f>
        <v>#N/A</v>
      </c>
      <c r="J10" s="29" t="e">
        <f>VLOOKUP($B10,'Sedgefield 4'!$D$4:$G$50,3,FALSE)</f>
        <v>#N/A</v>
      </c>
      <c r="K10" s="29" t="e">
        <f>VLOOKUP($B10,'Walkway and Fishburn'!$D$4:$G$50,3,FALSE)</f>
        <v>#N/A</v>
      </c>
      <c r="L10" s="29" t="e">
        <f>VLOOKUP($B10,'Balls to Bridge'!$D$4:$G$50,3,FALSE)</f>
        <v>#N/A</v>
      </c>
      <c r="M10" s="29" t="e">
        <f>VLOOKUP($B10,Hett!$D$4:$G$50,3,FALSE)</f>
        <v>#N/A</v>
      </c>
      <c r="N10" s="29" t="e">
        <f>VLOOKUP($B10,Wynyard!$D$4:$G$50,3,FALSE)</f>
        <v>#N/A</v>
      </c>
      <c r="O10" s="29" t="e">
        <f>VLOOKUP($B10,'Mad Mile'!$D$4:$G$50,3,FALSE)</f>
        <v>#N/A</v>
      </c>
      <c r="P10" s="41">
        <f t="shared" si="0"/>
        <v>1</v>
      </c>
      <c r="Q10" s="12">
        <f t="shared" si="1"/>
        <v>0</v>
      </c>
      <c r="R10" s="12">
        <f t="shared" si="2"/>
        <v>8</v>
      </c>
      <c r="S10" s="12">
        <f t="shared" si="3"/>
        <v>0</v>
      </c>
      <c r="T10" s="12">
        <f t="shared" si="4"/>
        <v>0</v>
      </c>
      <c r="U10" s="12">
        <f t="shared" si="5"/>
        <v>0</v>
      </c>
      <c r="V10" s="12">
        <f t="shared" si="6"/>
        <v>0</v>
      </c>
      <c r="W10" s="12">
        <f t="shared" si="7"/>
        <v>0</v>
      </c>
      <c r="X10" s="12">
        <f t="shared" si="8"/>
        <v>0</v>
      </c>
      <c r="Y10" s="12">
        <f t="shared" si="9"/>
        <v>0</v>
      </c>
      <c r="Z10" s="12">
        <f t="shared" si="10"/>
        <v>0</v>
      </c>
    </row>
    <row r="11" spans="2:26" x14ac:dyDescent="0.25">
      <c r="B11" s="28" t="s">
        <v>111</v>
      </c>
      <c r="C11" s="28">
        <v>2</v>
      </c>
      <c r="D11" s="28" t="s">
        <v>125</v>
      </c>
      <c r="E11" s="30">
        <f>SUM(LARGE($Q11:$Z11,{1,2,3,4,5,6,7}))</f>
        <v>6</v>
      </c>
      <c r="F11" s="29">
        <f>VLOOKUP($B11,WPL!$D$4:$G$50,3,FALSE)</f>
        <v>6</v>
      </c>
      <c r="G11" s="29" t="e">
        <f>VLOOKUP($B11,'Sedgefield Circular'!$D$4:$F$50,3,FALSE)</f>
        <v>#N/A</v>
      </c>
      <c r="H11" s="29" t="e">
        <f>VLOOKUP($B11,'Coxhoe GW circ'!$D$4:$G$50,3,FALSE)</f>
        <v>#N/A</v>
      </c>
      <c r="I11" s="29" t="e">
        <f>VLOOKUP($B11,'Coxhoe Fields'!$D$4:$G$50,3,FALSE)</f>
        <v>#N/A</v>
      </c>
      <c r="J11" s="29" t="e">
        <f>VLOOKUP($B11,'Sedgefield 4'!$D$4:$G$50,3,FALSE)</f>
        <v>#N/A</v>
      </c>
      <c r="K11" s="29" t="e">
        <f>VLOOKUP($B11,'Walkway and Fishburn'!$D$4:$G$50,3,FALSE)</f>
        <v>#N/A</v>
      </c>
      <c r="L11" s="29" t="e">
        <f>VLOOKUP($B11,'Balls to Bridge'!$D$4:$G$50,3,FALSE)</f>
        <v>#N/A</v>
      </c>
      <c r="M11" s="29" t="e">
        <f>VLOOKUP($B11,Hett!$D$4:$G$50,3,FALSE)</f>
        <v>#N/A</v>
      </c>
      <c r="N11" s="29" t="e">
        <f>VLOOKUP($B11,Wynyard!$D$4:$G$50,3,FALSE)</f>
        <v>#N/A</v>
      </c>
      <c r="O11" s="29" t="e">
        <f>VLOOKUP($B11,'Mad Mile'!$D$4:$G$50,3,FALSE)</f>
        <v>#N/A</v>
      </c>
      <c r="P11" s="41">
        <f t="shared" si="0"/>
        <v>1</v>
      </c>
      <c r="Q11" s="12">
        <f t="shared" si="1"/>
        <v>6</v>
      </c>
      <c r="R11" s="12">
        <f t="shared" si="2"/>
        <v>0</v>
      </c>
      <c r="S11" s="12">
        <f t="shared" si="3"/>
        <v>0</v>
      </c>
      <c r="T11" s="12">
        <f t="shared" si="4"/>
        <v>0</v>
      </c>
      <c r="U11" s="12">
        <f t="shared" si="5"/>
        <v>0</v>
      </c>
      <c r="V11" s="12">
        <f t="shared" si="6"/>
        <v>0</v>
      </c>
      <c r="W11" s="12">
        <f t="shared" si="7"/>
        <v>0</v>
      </c>
      <c r="X11" s="12">
        <f t="shared" si="8"/>
        <v>0</v>
      </c>
      <c r="Y11" s="12">
        <f t="shared" si="9"/>
        <v>0</v>
      </c>
      <c r="Z11" s="12">
        <f t="shared" si="10"/>
        <v>0</v>
      </c>
    </row>
    <row r="12" spans="2:26" x14ac:dyDescent="0.25">
      <c r="B12" s="28" t="s">
        <v>78</v>
      </c>
      <c r="C12" s="28">
        <v>2</v>
      </c>
      <c r="D12" s="28" t="s">
        <v>125</v>
      </c>
      <c r="E12" s="30">
        <f>SUM(LARGE($Q12:$Z12,{1,2,3,4,5,6,7}))</f>
        <v>4</v>
      </c>
      <c r="F12" s="29">
        <f>VLOOKUP($B12,WPL!$D$4:$G$50,3,FALSE)</f>
        <v>4</v>
      </c>
      <c r="G12" s="29" t="e">
        <f>VLOOKUP($B12,'Sedgefield Circular'!$D$4:$F$50,3,FALSE)</f>
        <v>#N/A</v>
      </c>
      <c r="H12" s="29" t="e">
        <f>VLOOKUP($B12,'Coxhoe GW circ'!$D$4:$G$50,3,FALSE)</f>
        <v>#N/A</v>
      </c>
      <c r="I12" s="29" t="e">
        <f>VLOOKUP($B12,'Coxhoe Fields'!$D$4:$G$50,3,FALSE)</f>
        <v>#N/A</v>
      </c>
      <c r="J12" s="29" t="e">
        <f>VLOOKUP($B12,'Sedgefield 4'!$D$4:$G$50,3,FALSE)</f>
        <v>#N/A</v>
      </c>
      <c r="K12" s="29" t="e">
        <f>VLOOKUP($B12,'Walkway and Fishburn'!$D$4:$G$50,3,FALSE)</f>
        <v>#N/A</v>
      </c>
      <c r="L12" s="29" t="e">
        <f>VLOOKUP($B12,'Balls to Bridge'!$D$4:$G$50,3,FALSE)</f>
        <v>#N/A</v>
      </c>
      <c r="M12" s="29" t="e">
        <f>VLOOKUP($B12,Hett!$D$4:$G$50,3,FALSE)</f>
        <v>#N/A</v>
      </c>
      <c r="N12" s="29" t="e">
        <f>VLOOKUP($B12,Wynyard!$D$4:$G$50,3,FALSE)</f>
        <v>#N/A</v>
      </c>
      <c r="O12" s="29" t="e">
        <f>VLOOKUP($B12,'Mad Mile'!$D$4:$G$50,3,FALSE)</f>
        <v>#N/A</v>
      </c>
      <c r="P12" s="41">
        <f t="shared" si="0"/>
        <v>1</v>
      </c>
      <c r="Q12" s="12">
        <f t="shared" si="1"/>
        <v>4</v>
      </c>
      <c r="R12" s="12">
        <f t="shared" si="2"/>
        <v>0</v>
      </c>
      <c r="S12" s="12">
        <f t="shared" si="3"/>
        <v>0</v>
      </c>
      <c r="T12" s="12">
        <f t="shared" si="4"/>
        <v>0</v>
      </c>
      <c r="U12" s="12">
        <f t="shared" si="5"/>
        <v>0</v>
      </c>
      <c r="V12" s="12">
        <f t="shared" si="6"/>
        <v>0</v>
      </c>
      <c r="W12" s="12">
        <f t="shared" si="7"/>
        <v>0</v>
      </c>
      <c r="X12" s="12">
        <f t="shared" si="8"/>
        <v>0</v>
      </c>
      <c r="Y12" s="12">
        <f t="shared" si="9"/>
        <v>0</v>
      </c>
      <c r="Z12" s="12">
        <f t="shared" si="10"/>
        <v>0</v>
      </c>
    </row>
    <row r="13" spans="2:26" x14ac:dyDescent="0.25">
      <c r="B13" s="28" t="s">
        <v>79</v>
      </c>
      <c r="C13" s="28">
        <v>2</v>
      </c>
      <c r="D13" s="28" t="s">
        <v>125</v>
      </c>
      <c r="E13" s="30">
        <f>SUM(LARGE($Q13:$Z13,{1,2,3,4,5,6,7}))</f>
        <v>4</v>
      </c>
      <c r="F13" s="29" t="e">
        <f>VLOOKUP($B13,WPL!$D$4:$G$50,3,FALSE)</f>
        <v>#N/A</v>
      </c>
      <c r="G13" s="29" t="e">
        <f>VLOOKUP($B13,'Sedgefield Circular'!$D$4:$F$50,3,FALSE)</f>
        <v>#N/A</v>
      </c>
      <c r="H13" s="29">
        <f>VLOOKUP($B13,'Coxhoe GW circ'!$D$4:$G$50,3,FALSE)</f>
        <v>4</v>
      </c>
      <c r="I13" s="29" t="e">
        <f>VLOOKUP($B13,'Coxhoe Fields'!$D$4:$G$50,3,FALSE)</f>
        <v>#N/A</v>
      </c>
      <c r="J13" s="29" t="e">
        <f>VLOOKUP($B13,'Sedgefield 4'!$D$4:$G$50,3,FALSE)</f>
        <v>#N/A</v>
      </c>
      <c r="K13" s="29" t="e">
        <f>VLOOKUP($B13,'Walkway and Fishburn'!$D$4:$G$50,3,FALSE)</f>
        <v>#N/A</v>
      </c>
      <c r="L13" s="29" t="e">
        <f>VLOOKUP($B13,'Balls to Bridge'!$D$4:$G$50,3,FALSE)</f>
        <v>#N/A</v>
      </c>
      <c r="M13" s="29" t="e">
        <f>VLOOKUP($B13,Hett!$D$4:$G$50,3,FALSE)</f>
        <v>#N/A</v>
      </c>
      <c r="N13" s="29" t="e">
        <f>VLOOKUP($B13,Wynyard!$D$4:$G$50,3,FALSE)</f>
        <v>#N/A</v>
      </c>
      <c r="O13" s="29" t="e">
        <f>VLOOKUP($B13,'Mad Mile'!$D$4:$G$50,3,FALSE)</f>
        <v>#N/A</v>
      </c>
      <c r="P13" s="41">
        <f t="shared" si="0"/>
        <v>1</v>
      </c>
      <c r="Q13" s="12">
        <f t="shared" si="1"/>
        <v>0</v>
      </c>
      <c r="R13" s="12">
        <f t="shared" si="2"/>
        <v>0</v>
      </c>
      <c r="S13" s="12">
        <f t="shared" si="3"/>
        <v>4</v>
      </c>
      <c r="T13" s="12">
        <f t="shared" si="4"/>
        <v>0</v>
      </c>
      <c r="U13" s="12">
        <f t="shared" si="5"/>
        <v>0</v>
      </c>
      <c r="V13" s="12">
        <f t="shared" si="6"/>
        <v>0</v>
      </c>
      <c r="W13" s="12">
        <f t="shared" si="7"/>
        <v>0</v>
      </c>
      <c r="X13" s="12">
        <f t="shared" si="8"/>
        <v>0</v>
      </c>
      <c r="Y13" s="12">
        <f t="shared" si="9"/>
        <v>0</v>
      </c>
      <c r="Z13" s="12">
        <f t="shared" si="10"/>
        <v>0</v>
      </c>
    </row>
    <row r="14" spans="2:26" x14ac:dyDescent="0.25">
      <c r="B14" s="28" t="s">
        <v>123</v>
      </c>
      <c r="C14" s="28">
        <v>2</v>
      </c>
      <c r="D14" s="28" t="s">
        <v>125</v>
      </c>
      <c r="E14" s="30">
        <f>SUM(LARGE($Q14:$Z14,{1,2,3,4,5,6,7}))</f>
        <v>0</v>
      </c>
      <c r="F14" s="29" t="e">
        <f>VLOOKUP($B14,WPL!$D$4:$G$50,3,FALSE)</f>
        <v>#N/A</v>
      </c>
      <c r="G14" s="29" t="e">
        <f>VLOOKUP($B14,'Sedgefield Circular'!$D$4:$F$50,3,FALSE)</f>
        <v>#N/A</v>
      </c>
      <c r="H14" s="29" t="e">
        <f>VLOOKUP($B14,'Coxhoe GW circ'!$D$4:$G$50,3,FALSE)</f>
        <v>#N/A</v>
      </c>
      <c r="I14" s="29" t="e">
        <f>VLOOKUP($B14,'Coxhoe Fields'!$D$4:$G$50,3,FALSE)</f>
        <v>#N/A</v>
      </c>
      <c r="J14" s="29" t="e">
        <f>VLOOKUP($B14,'Sedgefield 4'!$D$4:$G$50,3,FALSE)</f>
        <v>#N/A</v>
      </c>
      <c r="K14" s="29" t="e">
        <f>VLOOKUP($B14,'Walkway and Fishburn'!$D$4:$G$50,3,FALSE)</f>
        <v>#N/A</v>
      </c>
      <c r="L14" s="29" t="e">
        <f>VLOOKUP($B14,'Balls to Bridge'!$D$4:$G$50,3,FALSE)</f>
        <v>#N/A</v>
      </c>
      <c r="M14" s="29" t="e">
        <f>VLOOKUP($B14,Hett!$D$4:$G$50,3,FALSE)</f>
        <v>#N/A</v>
      </c>
      <c r="N14" s="29" t="e">
        <f>VLOOKUP($B14,Wynyard!$D$4:$G$50,3,FALSE)</f>
        <v>#N/A</v>
      </c>
      <c r="O14" s="29" t="e">
        <f>VLOOKUP($B14,'Mad Mile'!$D$4:$G$50,3,FALSE)</f>
        <v>#N/A</v>
      </c>
      <c r="P14" s="41">
        <f t="shared" si="0"/>
        <v>0</v>
      </c>
      <c r="Q14" s="12">
        <f t="shared" si="1"/>
        <v>0</v>
      </c>
      <c r="R14" s="12">
        <f t="shared" si="2"/>
        <v>0</v>
      </c>
      <c r="S14" s="12">
        <f t="shared" si="3"/>
        <v>0</v>
      </c>
      <c r="T14" s="12">
        <f t="shared" si="4"/>
        <v>0</v>
      </c>
      <c r="U14" s="12">
        <f t="shared" si="5"/>
        <v>0</v>
      </c>
      <c r="V14" s="12">
        <f t="shared" si="6"/>
        <v>0</v>
      </c>
      <c r="W14" s="12">
        <f t="shared" si="7"/>
        <v>0</v>
      </c>
      <c r="X14" s="12">
        <f t="shared" si="8"/>
        <v>0</v>
      </c>
      <c r="Y14" s="12">
        <f t="shared" si="9"/>
        <v>0</v>
      </c>
      <c r="Z14" s="12">
        <f t="shared" si="10"/>
        <v>0</v>
      </c>
    </row>
    <row r="15" spans="2:26" x14ac:dyDescent="0.25">
      <c r="B15" s="28" t="s">
        <v>62</v>
      </c>
      <c r="C15" s="28">
        <v>2</v>
      </c>
      <c r="D15" s="28" t="s">
        <v>125</v>
      </c>
      <c r="E15" s="30">
        <f>SUM(LARGE($Q15:$Z15,{1,2,3,4,5,6,7}))</f>
        <v>0</v>
      </c>
      <c r="F15" s="29" t="e">
        <f>VLOOKUP($B15,WPL!$D$4:$G$50,3,FALSE)</f>
        <v>#N/A</v>
      </c>
      <c r="G15" s="29" t="e">
        <f>VLOOKUP($B15,'Sedgefield Circular'!$D$4:$F$50,3,FALSE)</f>
        <v>#N/A</v>
      </c>
      <c r="H15" s="29" t="e">
        <f>VLOOKUP($B15,'Coxhoe GW circ'!$D$4:$G$50,3,FALSE)</f>
        <v>#N/A</v>
      </c>
      <c r="I15" s="29" t="e">
        <f>VLOOKUP($B15,'Coxhoe Fields'!$D$4:$G$50,3,FALSE)</f>
        <v>#N/A</v>
      </c>
      <c r="J15" s="29" t="e">
        <f>VLOOKUP($B15,'Sedgefield 4'!$D$4:$G$50,3,FALSE)</f>
        <v>#N/A</v>
      </c>
      <c r="K15" s="29" t="e">
        <f>VLOOKUP($B15,'Walkway and Fishburn'!$D$4:$G$50,3,FALSE)</f>
        <v>#N/A</v>
      </c>
      <c r="L15" s="29" t="e">
        <f>VLOOKUP($B15,'Balls to Bridge'!$D$4:$G$50,3,FALSE)</f>
        <v>#N/A</v>
      </c>
      <c r="M15" s="29" t="e">
        <f>VLOOKUP($B15,Hett!$D$4:$G$50,3,FALSE)</f>
        <v>#N/A</v>
      </c>
      <c r="N15" s="29" t="e">
        <f>VLOOKUP($B15,Wynyard!$D$4:$G$50,3,FALSE)</f>
        <v>#N/A</v>
      </c>
      <c r="O15" s="29" t="e">
        <f>VLOOKUP($B15,'Mad Mile'!$D$4:$G$50,3,FALSE)</f>
        <v>#N/A</v>
      </c>
      <c r="P15" s="41">
        <f t="shared" si="0"/>
        <v>0</v>
      </c>
      <c r="Q15" s="12">
        <f t="shared" si="1"/>
        <v>0</v>
      </c>
      <c r="R15" s="12">
        <f t="shared" si="2"/>
        <v>0</v>
      </c>
      <c r="S15" s="12">
        <f t="shared" si="3"/>
        <v>0</v>
      </c>
      <c r="T15" s="12">
        <f t="shared" si="4"/>
        <v>0</v>
      </c>
      <c r="U15" s="12">
        <f t="shared" si="5"/>
        <v>0</v>
      </c>
      <c r="V15" s="12">
        <f t="shared" si="6"/>
        <v>0</v>
      </c>
      <c r="W15" s="12">
        <f t="shared" si="7"/>
        <v>0</v>
      </c>
      <c r="X15" s="12">
        <f t="shared" si="8"/>
        <v>0</v>
      </c>
      <c r="Y15" s="12">
        <f t="shared" si="9"/>
        <v>0</v>
      </c>
      <c r="Z15" s="12">
        <f t="shared" si="10"/>
        <v>0</v>
      </c>
    </row>
    <row r="16" spans="2:26" x14ac:dyDescent="0.25">
      <c r="B16" s="28" t="s">
        <v>65</v>
      </c>
      <c r="C16" s="28">
        <v>2</v>
      </c>
      <c r="D16" s="28" t="s">
        <v>125</v>
      </c>
      <c r="E16" s="30">
        <f>SUM(LARGE($Q16:$Z16,{1,2,3,4,5,6,7}))</f>
        <v>0</v>
      </c>
      <c r="F16" s="29" t="e">
        <f>VLOOKUP($B16,WPL!$D$4:$G$50,3,FALSE)</f>
        <v>#N/A</v>
      </c>
      <c r="G16" s="29" t="e">
        <f>VLOOKUP($B16,'Sedgefield Circular'!$D$4:$F$50,3,FALSE)</f>
        <v>#N/A</v>
      </c>
      <c r="H16" s="29" t="e">
        <f>VLOOKUP($B16,'Coxhoe GW circ'!$D$4:$G$50,3,FALSE)</f>
        <v>#N/A</v>
      </c>
      <c r="I16" s="29" t="e">
        <f>VLOOKUP($B16,'Coxhoe Fields'!$D$4:$G$50,3,FALSE)</f>
        <v>#N/A</v>
      </c>
      <c r="J16" s="29" t="e">
        <f>VLOOKUP($B16,'Sedgefield 4'!$D$4:$G$50,3,FALSE)</f>
        <v>#N/A</v>
      </c>
      <c r="K16" s="29" t="e">
        <f>VLOOKUP($B16,'Walkway and Fishburn'!$D$4:$G$50,3,FALSE)</f>
        <v>#N/A</v>
      </c>
      <c r="L16" s="29" t="e">
        <f>VLOOKUP($B16,'Balls to Bridge'!$D$4:$G$50,3,FALSE)</f>
        <v>#N/A</v>
      </c>
      <c r="M16" s="29" t="e">
        <f>VLOOKUP($B16,Hett!$D$4:$G$50,3,FALSE)</f>
        <v>#N/A</v>
      </c>
      <c r="N16" s="29" t="e">
        <f>VLOOKUP($B16,Wynyard!$D$4:$G$50,3,FALSE)</f>
        <v>#N/A</v>
      </c>
      <c r="O16" s="29" t="e">
        <f>VLOOKUP($B16,'Mad Mile'!$D$4:$G$50,3,FALSE)</f>
        <v>#N/A</v>
      </c>
      <c r="P16" s="41">
        <f t="shared" si="0"/>
        <v>0</v>
      </c>
      <c r="Q16" s="12">
        <f t="shared" si="1"/>
        <v>0</v>
      </c>
      <c r="R16" s="12">
        <f t="shared" si="2"/>
        <v>0</v>
      </c>
      <c r="S16" s="12">
        <f t="shared" si="3"/>
        <v>0</v>
      </c>
      <c r="T16" s="12">
        <f t="shared" si="4"/>
        <v>0</v>
      </c>
      <c r="U16" s="12">
        <f t="shared" si="5"/>
        <v>0</v>
      </c>
      <c r="V16" s="12">
        <f t="shared" si="6"/>
        <v>0</v>
      </c>
      <c r="W16" s="12">
        <f t="shared" si="7"/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</row>
    <row r="17" spans="2:26" x14ac:dyDescent="0.25">
      <c r="B17" s="28" t="s">
        <v>74</v>
      </c>
      <c r="C17" s="28">
        <v>2</v>
      </c>
      <c r="D17" s="28" t="s">
        <v>125</v>
      </c>
      <c r="E17" s="30">
        <f>SUM(LARGE($Q17:$Z17,{1,2,3,4,5,6,7}))</f>
        <v>0</v>
      </c>
      <c r="F17" s="29" t="e">
        <f>VLOOKUP($B17,WPL!$D$4:$G$50,3,FALSE)</f>
        <v>#N/A</v>
      </c>
      <c r="G17" s="29" t="e">
        <f>VLOOKUP($B17,'Sedgefield Circular'!$D$4:$F$50,3,FALSE)</f>
        <v>#N/A</v>
      </c>
      <c r="H17" s="29" t="e">
        <f>VLOOKUP($B17,'Coxhoe GW circ'!$D$4:$G$50,3,FALSE)</f>
        <v>#N/A</v>
      </c>
      <c r="I17" s="29" t="e">
        <f>VLOOKUP($B17,'Coxhoe Fields'!$D$4:$G$50,3,FALSE)</f>
        <v>#N/A</v>
      </c>
      <c r="J17" s="29" t="e">
        <f>VLOOKUP($B17,'Sedgefield 4'!$D$4:$G$50,3,FALSE)</f>
        <v>#N/A</v>
      </c>
      <c r="K17" s="29" t="e">
        <f>VLOOKUP($B17,'Walkway and Fishburn'!$D$4:$G$50,3,FALSE)</f>
        <v>#N/A</v>
      </c>
      <c r="L17" s="29" t="e">
        <f>VLOOKUP($B17,'Balls to Bridge'!$D$4:$G$50,3,FALSE)</f>
        <v>#N/A</v>
      </c>
      <c r="M17" s="29" t="e">
        <f>VLOOKUP($B17,Hett!$D$4:$G$50,3,FALSE)</f>
        <v>#N/A</v>
      </c>
      <c r="N17" s="29" t="e">
        <f>VLOOKUP($B17,Wynyard!$D$4:$G$50,3,FALSE)</f>
        <v>#N/A</v>
      </c>
      <c r="O17" s="29" t="e">
        <f>VLOOKUP($B17,'Mad Mile'!$D$4:$G$50,3,FALSE)</f>
        <v>#N/A</v>
      </c>
      <c r="P17" s="41">
        <f t="shared" si="0"/>
        <v>0</v>
      </c>
      <c r="Q17" s="12">
        <f t="shared" si="1"/>
        <v>0</v>
      </c>
      <c r="R17" s="12">
        <f t="shared" si="2"/>
        <v>0</v>
      </c>
      <c r="S17" s="12">
        <f t="shared" si="3"/>
        <v>0</v>
      </c>
      <c r="T17" s="12">
        <f t="shared" si="4"/>
        <v>0</v>
      </c>
      <c r="U17" s="12">
        <f t="shared" si="5"/>
        <v>0</v>
      </c>
      <c r="V17" s="12">
        <f t="shared" si="6"/>
        <v>0</v>
      </c>
      <c r="W17" s="12">
        <f t="shared" si="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</row>
    <row r="18" spans="2:26" x14ac:dyDescent="0.25">
      <c r="B18" s="28" t="s">
        <v>76</v>
      </c>
      <c r="C18" s="28">
        <v>2</v>
      </c>
      <c r="D18" s="28" t="s">
        <v>125</v>
      </c>
      <c r="E18" s="30">
        <f>SUM(LARGE($Q18:$Z18,{1,2,3,4,5,6,7}))</f>
        <v>0</v>
      </c>
      <c r="F18" s="29" t="e">
        <f>VLOOKUP($B18,WPL!$D$4:$G$50,3,FALSE)</f>
        <v>#N/A</v>
      </c>
      <c r="G18" s="29" t="e">
        <f>VLOOKUP($B18,'Sedgefield Circular'!$D$4:$F$50,3,FALSE)</f>
        <v>#N/A</v>
      </c>
      <c r="H18" s="29" t="e">
        <f>VLOOKUP($B18,'Coxhoe GW circ'!$D$4:$G$50,3,FALSE)</f>
        <v>#N/A</v>
      </c>
      <c r="I18" s="29" t="e">
        <f>VLOOKUP($B18,'Coxhoe Fields'!$D$4:$G$50,3,FALSE)</f>
        <v>#N/A</v>
      </c>
      <c r="J18" s="29" t="e">
        <f>VLOOKUP($B18,'Sedgefield 4'!$D$4:$G$50,3,FALSE)</f>
        <v>#N/A</v>
      </c>
      <c r="K18" s="29" t="e">
        <f>VLOOKUP($B18,'Walkway and Fishburn'!$D$4:$G$50,3,FALSE)</f>
        <v>#N/A</v>
      </c>
      <c r="L18" s="29" t="e">
        <f>VLOOKUP($B18,'Balls to Bridge'!$D$4:$G$50,3,FALSE)</f>
        <v>#N/A</v>
      </c>
      <c r="M18" s="29" t="e">
        <f>VLOOKUP($B18,Hett!$D$4:$G$50,3,FALSE)</f>
        <v>#N/A</v>
      </c>
      <c r="N18" s="29" t="e">
        <f>VLOOKUP($B18,Wynyard!$D$4:$G$50,3,FALSE)</f>
        <v>#N/A</v>
      </c>
      <c r="O18" s="29" t="e">
        <f>VLOOKUP($B18,'Mad Mile'!$D$4:$G$50,3,FALSE)</f>
        <v>#N/A</v>
      </c>
      <c r="P18" s="41">
        <f t="shared" si="0"/>
        <v>0</v>
      </c>
      <c r="Q18" s="12">
        <f t="shared" si="1"/>
        <v>0</v>
      </c>
      <c r="R18" s="12">
        <f t="shared" si="2"/>
        <v>0</v>
      </c>
      <c r="S18" s="12">
        <f t="shared" si="3"/>
        <v>0</v>
      </c>
      <c r="T18" s="12">
        <f t="shared" si="4"/>
        <v>0</v>
      </c>
      <c r="U18" s="12">
        <f t="shared" si="5"/>
        <v>0</v>
      </c>
      <c r="V18" s="12">
        <f t="shared" si="6"/>
        <v>0</v>
      </c>
      <c r="W18" s="12">
        <f t="shared" si="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</row>
    <row r="19" spans="2:26" x14ac:dyDescent="0.25">
      <c r="B19" s="28" t="s">
        <v>77</v>
      </c>
      <c r="C19" s="28">
        <v>2</v>
      </c>
      <c r="D19" s="28" t="s">
        <v>125</v>
      </c>
      <c r="E19" s="30">
        <f>SUM(LARGE($Q19:$Z19,{1,2,3,4,5,6,7}))</f>
        <v>0</v>
      </c>
      <c r="F19" s="29" t="e">
        <f>VLOOKUP($B19,WPL!$D$4:$G$50,3,FALSE)</f>
        <v>#N/A</v>
      </c>
      <c r="G19" s="29" t="e">
        <f>VLOOKUP($B19,'Sedgefield Circular'!$D$4:$F$50,3,FALSE)</f>
        <v>#N/A</v>
      </c>
      <c r="H19" s="29" t="e">
        <f>VLOOKUP($B19,'Coxhoe GW circ'!$D$4:$G$50,3,FALSE)</f>
        <v>#N/A</v>
      </c>
      <c r="I19" s="29" t="e">
        <f>VLOOKUP($B19,'Coxhoe Fields'!$D$4:$G$50,3,FALSE)</f>
        <v>#N/A</v>
      </c>
      <c r="J19" s="29" t="e">
        <f>VLOOKUP($B19,'Sedgefield 4'!$D$4:$G$50,3,FALSE)</f>
        <v>#N/A</v>
      </c>
      <c r="K19" s="29" t="e">
        <f>VLOOKUP($B19,'Walkway and Fishburn'!$D$4:$G$50,3,FALSE)</f>
        <v>#N/A</v>
      </c>
      <c r="L19" s="29" t="e">
        <f>VLOOKUP($B19,'Balls to Bridge'!$D$4:$G$50,3,FALSE)</f>
        <v>#N/A</v>
      </c>
      <c r="M19" s="29" t="e">
        <f>VLOOKUP($B19,Hett!$D$4:$G$50,3,FALSE)</f>
        <v>#N/A</v>
      </c>
      <c r="N19" s="29" t="e">
        <f>VLOOKUP($B19,Wynyard!$D$4:$G$50,3,FALSE)</f>
        <v>#N/A</v>
      </c>
      <c r="O19" s="29" t="e">
        <f>VLOOKUP($B19,'Mad Mile'!$D$4:$G$50,3,FALSE)</f>
        <v>#N/A</v>
      </c>
      <c r="P19" s="41">
        <f t="shared" si="0"/>
        <v>0</v>
      </c>
      <c r="Q19" s="12">
        <f t="shared" si="1"/>
        <v>0</v>
      </c>
      <c r="R19" s="12">
        <f t="shared" si="2"/>
        <v>0</v>
      </c>
      <c r="S19" s="12">
        <f t="shared" si="3"/>
        <v>0</v>
      </c>
      <c r="T19" s="12">
        <f t="shared" si="4"/>
        <v>0</v>
      </c>
      <c r="U19" s="12">
        <f t="shared" si="5"/>
        <v>0</v>
      </c>
      <c r="V19" s="12">
        <f t="shared" si="6"/>
        <v>0</v>
      </c>
      <c r="W19" s="12">
        <f t="shared" si="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</row>
    <row r="20" spans="2:26" x14ac:dyDescent="0.25">
      <c r="B20" s="28" t="s">
        <v>114</v>
      </c>
      <c r="C20" s="28">
        <v>2</v>
      </c>
      <c r="D20" s="28" t="s">
        <v>125</v>
      </c>
      <c r="E20" s="30">
        <f>SUM(LARGE($Q20:$Z20,{1,2,3,4,5,6,7}))</f>
        <v>0</v>
      </c>
      <c r="F20" s="29" t="e">
        <f>VLOOKUP($B20,WPL!$D$4:$G$50,3,FALSE)</f>
        <v>#N/A</v>
      </c>
      <c r="G20" s="29" t="e">
        <f>VLOOKUP($B20,'Sedgefield Circular'!$D$4:$F$50,3,FALSE)</f>
        <v>#N/A</v>
      </c>
      <c r="H20" s="29" t="e">
        <f>VLOOKUP($B20,'Coxhoe GW circ'!$D$4:$G$50,3,FALSE)</f>
        <v>#N/A</v>
      </c>
      <c r="I20" s="29" t="e">
        <f>VLOOKUP($B20,'Coxhoe Fields'!$D$4:$G$50,3,FALSE)</f>
        <v>#N/A</v>
      </c>
      <c r="J20" s="29" t="e">
        <f>VLOOKUP($B20,'Sedgefield 4'!$D$4:$G$50,3,FALSE)</f>
        <v>#N/A</v>
      </c>
      <c r="K20" s="29" t="e">
        <f>VLOOKUP($B20,'Walkway and Fishburn'!$D$4:$G$50,3,FALSE)</f>
        <v>#N/A</v>
      </c>
      <c r="L20" s="29" t="e">
        <f>VLOOKUP($B20,'Balls to Bridge'!$D$4:$G$50,3,FALSE)</f>
        <v>#N/A</v>
      </c>
      <c r="M20" s="29" t="e">
        <f>VLOOKUP($B20,Hett!$D$4:$G$50,3,FALSE)</f>
        <v>#N/A</v>
      </c>
      <c r="N20" s="29" t="e">
        <f>VLOOKUP($B20,Wynyard!$D$4:$G$50,3,FALSE)</f>
        <v>#N/A</v>
      </c>
      <c r="O20" s="29" t="e">
        <f>VLOOKUP($B20,'Mad Mile'!$D$4:$G$50,3,FALSE)</f>
        <v>#N/A</v>
      </c>
      <c r="P20" s="41">
        <f t="shared" si="0"/>
        <v>0</v>
      </c>
      <c r="Q20" s="12">
        <f t="shared" si="1"/>
        <v>0</v>
      </c>
      <c r="R20" s="12">
        <f t="shared" si="2"/>
        <v>0</v>
      </c>
      <c r="S20" s="12">
        <f t="shared" si="3"/>
        <v>0</v>
      </c>
      <c r="T20" s="12">
        <f t="shared" si="4"/>
        <v>0</v>
      </c>
      <c r="U20" s="12">
        <f t="shared" si="5"/>
        <v>0</v>
      </c>
      <c r="V20" s="12">
        <f t="shared" si="6"/>
        <v>0</v>
      </c>
      <c r="W20" s="12">
        <f t="shared" si="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</row>
    <row r="21" spans="2:26" x14ac:dyDescent="0.25">
      <c r="B21" s="28" t="s">
        <v>80</v>
      </c>
      <c r="C21" s="28">
        <v>2</v>
      </c>
      <c r="D21" s="28" t="s">
        <v>125</v>
      </c>
      <c r="E21" s="30">
        <f>SUM(LARGE($Q21:$Z21,{1,2,3,4,5,6,7}))</f>
        <v>0</v>
      </c>
      <c r="F21" s="29" t="e">
        <f>VLOOKUP($B21,WPL!$D$4:$G$50,3,FALSE)</f>
        <v>#N/A</v>
      </c>
      <c r="G21" s="29" t="e">
        <f>VLOOKUP($B21,'Sedgefield Circular'!$D$4:$F$50,3,FALSE)</f>
        <v>#N/A</v>
      </c>
      <c r="H21" s="29" t="e">
        <f>VLOOKUP($B21,'Coxhoe GW circ'!$D$4:$G$50,3,FALSE)</f>
        <v>#N/A</v>
      </c>
      <c r="I21" s="29" t="e">
        <f>VLOOKUP($B21,'Coxhoe Fields'!$D$4:$G$50,3,FALSE)</f>
        <v>#N/A</v>
      </c>
      <c r="J21" s="29" t="e">
        <f>VLOOKUP($B21,'Sedgefield 4'!$D$4:$G$50,3,FALSE)</f>
        <v>#N/A</v>
      </c>
      <c r="K21" s="29" t="e">
        <f>VLOOKUP($B21,'Walkway and Fishburn'!$D$4:$G$50,3,FALSE)</f>
        <v>#N/A</v>
      </c>
      <c r="L21" s="29" t="e">
        <f>VLOOKUP($B21,'Balls to Bridge'!$D$4:$G$50,3,FALSE)</f>
        <v>#N/A</v>
      </c>
      <c r="M21" s="29" t="e">
        <f>VLOOKUP($B21,Hett!$D$4:$G$50,3,FALSE)</f>
        <v>#N/A</v>
      </c>
      <c r="N21" s="29" t="e">
        <f>VLOOKUP($B21,Wynyard!$D$4:$G$50,3,FALSE)</f>
        <v>#N/A</v>
      </c>
      <c r="O21" s="29" t="e">
        <f>VLOOKUP($B21,'Mad Mile'!$D$4:$G$50,3,FALSE)</f>
        <v>#N/A</v>
      </c>
      <c r="P21" s="41">
        <f t="shared" si="0"/>
        <v>0</v>
      </c>
      <c r="Q21" s="12">
        <f t="shared" si="1"/>
        <v>0</v>
      </c>
      <c r="R21" s="12">
        <f t="shared" si="2"/>
        <v>0</v>
      </c>
      <c r="S21" s="12">
        <f t="shared" si="3"/>
        <v>0</v>
      </c>
      <c r="T21" s="12">
        <f t="shared" si="4"/>
        <v>0</v>
      </c>
      <c r="U21" s="12">
        <f t="shared" si="5"/>
        <v>0</v>
      </c>
      <c r="V21" s="12">
        <f t="shared" si="6"/>
        <v>0</v>
      </c>
      <c r="W21" s="12">
        <f t="shared" si="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</row>
    <row r="22" spans="2:26" x14ac:dyDescent="0.25">
      <c r="B22" s="28" t="s">
        <v>83</v>
      </c>
      <c r="C22" s="28">
        <v>2</v>
      </c>
      <c r="D22" s="28" t="s">
        <v>125</v>
      </c>
      <c r="E22" s="30">
        <f>SUM(LARGE($Q22:$Z22,{1,2,3,4,5,6,7}))</f>
        <v>0</v>
      </c>
      <c r="F22" s="29" t="e">
        <f>VLOOKUP($B22,WPL!$D$4:$G$50,3,FALSE)</f>
        <v>#N/A</v>
      </c>
      <c r="G22" s="29" t="e">
        <f>VLOOKUP($B22,'Sedgefield Circular'!$D$4:$F$50,3,FALSE)</f>
        <v>#N/A</v>
      </c>
      <c r="H22" s="29" t="e">
        <f>VLOOKUP($B22,'Coxhoe GW circ'!$D$4:$G$50,3,FALSE)</f>
        <v>#N/A</v>
      </c>
      <c r="I22" s="29" t="e">
        <f>VLOOKUP($B22,'Coxhoe Fields'!$D$4:$G$50,3,FALSE)</f>
        <v>#N/A</v>
      </c>
      <c r="J22" s="29" t="e">
        <f>VLOOKUP($B22,'Sedgefield 4'!$D$4:$G$50,3,FALSE)</f>
        <v>#N/A</v>
      </c>
      <c r="K22" s="29" t="e">
        <f>VLOOKUP($B22,'Walkway and Fishburn'!$D$4:$G$50,3,FALSE)</f>
        <v>#N/A</v>
      </c>
      <c r="L22" s="29" t="e">
        <f>VLOOKUP($B22,'Balls to Bridge'!$D$4:$G$50,3,FALSE)</f>
        <v>#N/A</v>
      </c>
      <c r="M22" s="29" t="e">
        <f>VLOOKUP($B22,Hett!$D$4:$G$50,3,FALSE)</f>
        <v>#N/A</v>
      </c>
      <c r="N22" s="29" t="e">
        <f>VLOOKUP($B22,Wynyard!$D$4:$G$50,3,FALSE)</f>
        <v>#N/A</v>
      </c>
      <c r="O22" s="29" t="e">
        <f>VLOOKUP($B22,'Mad Mile'!$D$4:$G$50,3,FALSE)</f>
        <v>#N/A</v>
      </c>
      <c r="P22" s="41">
        <f t="shared" si="0"/>
        <v>0</v>
      </c>
      <c r="Q22" s="12">
        <f t="shared" si="1"/>
        <v>0</v>
      </c>
      <c r="R22" s="12">
        <f t="shared" si="2"/>
        <v>0</v>
      </c>
      <c r="S22" s="12">
        <f t="shared" si="3"/>
        <v>0</v>
      </c>
      <c r="T22" s="12">
        <f t="shared" si="4"/>
        <v>0</v>
      </c>
      <c r="U22" s="12">
        <f t="shared" si="5"/>
        <v>0</v>
      </c>
      <c r="V22" s="12">
        <f t="shared" si="6"/>
        <v>0</v>
      </c>
      <c r="W22" s="12">
        <f t="shared" si="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</row>
    <row r="23" spans="2:26" x14ac:dyDescent="0.25">
      <c r="B23" s="28" t="s">
        <v>84</v>
      </c>
      <c r="C23" s="28">
        <v>2</v>
      </c>
      <c r="D23" s="28" t="s">
        <v>125</v>
      </c>
      <c r="E23" s="30">
        <f>SUM(LARGE($Q23:$Z23,{1,2,3,4,5,6,7}))</f>
        <v>0</v>
      </c>
      <c r="F23" s="29" t="e">
        <f>VLOOKUP($B23,WPL!$D$4:$G$50,3,FALSE)</f>
        <v>#N/A</v>
      </c>
      <c r="G23" s="29" t="e">
        <f>VLOOKUP($B23,'Sedgefield Circular'!$D$4:$F$50,3,FALSE)</f>
        <v>#N/A</v>
      </c>
      <c r="H23" s="29" t="e">
        <f>VLOOKUP($B23,'Coxhoe GW circ'!$D$4:$G$50,3,FALSE)</f>
        <v>#N/A</v>
      </c>
      <c r="I23" s="29" t="e">
        <f>VLOOKUP($B23,'Coxhoe Fields'!$D$4:$G$50,3,FALSE)</f>
        <v>#N/A</v>
      </c>
      <c r="J23" s="29" t="e">
        <f>VLOOKUP($B23,'Sedgefield 4'!$D$4:$G$50,3,FALSE)</f>
        <v>#N/A</v>
      </c>
      <c r="K23" s="29" t="e">
        <f>VLOOKUP($B23,'Walkway and Fishburn'!$D$4:$G$50,3,FALSE)</f>
        <v>#N/A</v>
      </c>
      <c r="L23" s="29" t="e">
        <f>VLOOKUP($B23,'Balls to Bridge'!$D$4:$G$50,3,FALSE)</f>
        <v>#N/A</v>
      </c>
      <c r="M23" s="29" t="e">
        <f>VLOOKUP($B23,Hett!$D$4:$G$50,3,FALSE)</f>
        <v>#N/A</v>
      </c>
      <c r="N23" s="29" t="e">
        <f>VLOOKUP($B23,Wynyard!$D$4:$G$50,3,FALSE)</f>
        <v>#N/A</v>
      </c>
      <c r="O23" s="29" t="e">
        <f>VLOOKUP($B23,'Mad Mile'!$D$4:$G$50,3,FALSE)</f>
        <v>#N/A</v>
      </c>
      <c r="P23" s="41">
        <f t="shared" si="0"/>
        <v>0</v>
      </c>
      <c r="Q23" s="12">
        <f t="shared" si="1"/>
        <v>0</v>
      </c>
      <c r="R23" s="12">
        <f t="shared" si="2"/>
        <v>0</v>
      </c>
      <c r="S23" s="12">
        <f t="shared" si="3"/>
        <v>0</v>
      </c>
      <c r="T23" s="12">
        <f t="shared" si="4"/>
        <v>0</v>
      </c>
      <c r="U23" s="12">
        <f t="shared" si="5"/>
        <v>0</v>
      </c>
      <c r="V23" s="12">
        <f t="shared" si="6"/>
        <v>0</v>
      </c>
      <c r="W23" s="12">
        <f t="shared" si="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</row>
    <row r="24" spans="2:26" x14ac:dyDescent="0.25">
      <c r="B24" s="28" t="s">
        <v>85</v>
      </c>
      <c r="C24" s="28">
        <v>2</v>
      </c>
      <c r="D24" s="28" t="s">
        <v>125</v>
      </c>
      <c r="E24" s="30">
        <f>SUM(LARGE($Q24:$Z24,{1,2,3,4,5,6,7}))</f>
        <v>0</v>
      </c>
      <c r="F24" s="29" t="e">
        <f>VLOOKUP($B24,WPL!$D$4:$G$50,3,FALSE)</f>
        <v>#N/A</v>
      </c>
      <c r="G24" s="29" t="e">
        <f>VLOOKUP($B24,'Sedgefield Circular'!$D$4:$F$50,3,FALSE)</f>
        <v>#N/A</v>
      </c>
      <c r="H24" s="29" t="e">
        <f>VLOOKUP($B24,'Coxhoe GW circ'!$D$4:$G$50,3,FALSE)</f>
        <v>#N/A</v>
      </c>
      <c r="I24" s="29" t="e">
        <f>VLOOKUP($B24,'Coxhoe Fields'!$D$4:$G$50,3,FALSE)</f>
        <v>#N/A</v>
      </c>
      <c r="J24" s="29" t="e">
        <f>VLOOKUP($B24,'Sedgefield 4'!$D$4:$G$50,3,FALSE)</f>
        <v>#N/A</v>
      </c>
      <c r="K24" s="29" t="e">
        <f>VLOOKUP($B24,'Walkway and Fishburn'!$D$4:$G$50,3,FALSE)</f>
        <v>#N/A</v>
      </c>
      <c r="L24" s="29" t="e">
        <f>VLOOKUP($B24,'Balls to Bridge'!$D$4:$G$50,3,FALSE)</f>
        <v>#N/A</v>
      </c>
      <c r="M24" s="29" t="e">
        <f>VLOOKUP($B24,Hett!$D$4:$G$50,3,FALSE)</f>
        <v>#N/A</v>
      </c>
      <c r="N24" s="29" t="e">
        <f>VLOOKUP($B24,Wynyard!$D$4:$G$50,3,FALSE)</f>
        <v>#N/A</v>
      </c>
      <c r="O24" s="29" t="e">
        <f>VLOOKUP($B24,'Mad Mile'!$D$4:$G$50,3,FALSE)</f>
        <v>#N/A</v>
      </c>
      <c r="P24" s="41">
        <f t="shared" si="0"/>
        <v>0</v>
      </c>
      <c r="Q24" s="12">
        <f t="shared" si="1"/>
        <v>0</v>
      </c>
      <c r="R24" s="12">
        <f t="shared" si="2"/>
        <v>0</v>
      </c>
      <c r="S24" s="12">
        <f t="shared" si="3"/>
        <v>0</v>
      </c>
      <c r="T24" s="12">
        <f t="shared" si="4"/>
        <v>0</v>
      </c>
      <c r="U24" s="12">
        <f t="shared" si="5"/>
        <v>0</v>
      </c>
      <c r="V24" s="12">
        <f t="shared" si="6"/>
        <v>0</v>
      </c>
      <c r="W24" s="12">
        <f t="shared" si="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</row>
    <row r="25" spans="2:26" x14ac:dyDescent="0.25">
      <c r="B25" s="28" t="s">
        <v>86</v>
      </c>
      <c r="C25" s="28">
        <v>2</v>
      </c>
      <c r="D25" s="28" t="s">
        <v>125</v>
      </c>
      <c r="E25" s="30">
        <f>SUM(LARGE($Q25:$Z25,{1,2,3,4,5,6,7}))</f>
        <v>0</v>
      </c>
      <c r="F25" s="29" t="e">
        <f>VLOOKUP($B25,WPL!$D$4:$G$50,3,FALSE)</f>
        <v>#N/A</v>
      </c>
      <c r="G25" s="29" t="e">
        <f>VLOOKUP($B25,'Sedgefield Circular'!$D$4:$F$50,3,FALSE)</f>
        <v>#N/A</v>
      </c>
      <c r="H25" s="29" t="e">
        <f>VLOOKUP($B25,'Coxhoe GW circ'!$D$4:$G$50,3,FALSE)</f>
        <v>#N/A</v>
      </c>
      <c r="I25" s="29" t="e">
        <f>VLOOKUP($B25,'Coxhoe Fields'!$D$4:$G$50,3,FALSE)</f>
        <v>#N/A</v>
      </c>
      <c r="J25" s="29" t="e">
        <f>VLOOKUP($B25,'Sedgefield 4'!$D$4:$G$50,3,FALSE)</f>
        <v>#N/A</v>
      </c>
      <c r="K25" s="29" t="e">
        <f>VLOOKUP($B25,'Walkway and Fishburn'!$D$4:$G$50,3,FALSE)</f>
        <v>#N/A</v>
      </c>
      <c r="L25" s="29" t="e">
        <f>VLOOKUP($B25,'Balls to Bridge'!$D$4:$G$50,3,FALSE)</f>
        <v>#N/A</v>
      </c>
      <c r="M25" s="29" t="e">
        <f>VLOOKUP($B25,Hett!$D$4:$G$50,3,FALSE)</f>
        <v>#N/A</v>
      </c>
      <c r="N25" s="29" t="e">
        <f>VLOOKUP($B25,Wynyard!$D$4:$G$50,3,FALSE)</f>
        <v>#N/A</v>
      </c>
      <c r="O25" s="29" t="e">
        <f>VLOOKUP($B25,'Mad Mile'!$D$4:$G$50,3,FALSE)</f>
        <v>#N/A</v>
      </c>
      <c r="P25" s="41">
        <f t="shared" si="0"/>
        <v>0</v>
      </c>
      <c r="Q25" s="12">
        <f t="shared" si="1"/>
        <v>0</v>
      </c>
      <c r="R25" s="12">
        <f t="shared" si="2"/>
        <v>0</v>
      </c>
      <c r="S25" s="12">
        <f t="shared" si="3"/>
        <v>0</v>
      </c>
      <c r="T25" s="12">
        <f t="shared" si="4"/>
        <v>0</v>
      </c>
      <c r="U25" s="12">
        <f t="shared" si="5"/>
        <v>0</v>
      </c>
      <c r="V25" s="12">
        <f t="shared" si="6"/>
        <v>0</v>
      </c>
      <c r="W25" s="12">
        <f t="shared" si="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</row>
    <row r="26" spans="2:26" x14ac:dyDescent="0.25">
      <c r="B26" s="28" t="s">
        <v>88</v>
      </c>
      <c r="C26" s="28">
        <v>2</v>
      </c>
      <c r="D26" s="28" t="s">
        <v>125</v>
      </c>
      <c r="E26" s="30">
        <f>SUM(LARGE($Q26:$Z26,{1,2,3,4,5,6,7}))</f>
        <v>0</v>
      </c>
      <c r="F26" s="29" t="e">
        <f>VLOOKUP($B26,WPL!$D$4:$G$50,3,FALSE)</f>
        <v>#N/A</v>
      </c>
      <c r="G26" s="29" t="e">
        <f>VLOOKUP($B26,'Sedgefield Circular'!$D$4:$F$50,3,FALSE)</f>
        <v>#N/A</v>
      </c>
      <c r="H26" s="29" t="e">
        <f>VLOOKUP($B26,'Coxhoe GW circ'!$D$4:$G$50,3,FALSE)</f>
        <v>#N/A</v>
      </c>
      <c r="I26" s="29" t="e">
        <f>VLOOKUP($B26,'Coxhoe Fields'!$D$4:$G$50,3,FALSE)</f>
        <v>#N/A</v>
      </c>
      <c r="J26" s="29" t="e">
        <f>VLOOKUP($B26,'Sedgefield 4'!$D$4:$G$50,3,FALSE)</f>
        <v>#N/A</v>
      </c>
      <c r="K26" s="29" t="e">
        <f>VLOOKUP($B26,'Walkway and Fishburn'!$D$4:$G$50,3,FALSE)</f>
        <v>#N/A</v>
      </c>
      <c r="L26" s="29" t="e">
        <f>VLOOKUP($B26,'Balls to Bridge'!$D$4:$G$50,3,FALSE)</f>
        <v>#N/A</v>
      </c>
      <c r="M26" s="29" t="e">
        <f>VLOOKUP($B26,Hett!$D$4:$G$50,3,FALSE)</f>
        <v>#N/A</v>
      </c>
      <c r="N26" s="29" t="e">
        <f>VLOOKUP($B26,Wynyard!$D$4:$G$50,3,FALSE)</f>
        <v>#N/A</v>
      </c>
      <c r="O26" s="29" t="e">
        <f>VLOOKUP($B26,'Mad Mile'!$D$4:$G$50,3,FALSE)</f>
        <v>#N/A</v>
      </c>
      <c r="P26" s="41">
        <f t="shared" si="0"/>
        <v>0</v>
      </c>
      <c r="Q26" s="12">
        <f t="shared" si="1"/>
        <v>0</v>
      </c>
      <c r="R26" s="12">
        <f t="shared" si="2"/>
        <v>0</v>
      </c>
      <c r="S26" s="12">
        <f t="shared" si="3"/>
        <v>0</v>
      </c>
      <c r="T26" s="12">
        <f t="shared" si="4"/>
        <v>0</v>
      </c>
      <c r="U26" s="12">
        <f t="shared" si="5"/>
        <v>0</v>
      </c>
      <c r="V26" s="12">
        <f t="shared" si="6"/>
        <v>0</v>
      </c>
      <c r="W26" s="12">
        <f t="shared" si="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</row>
    <row r="27" spans="2:26" x14ac:dyDescent="0.25">
      <c r="B27" s="28" t="s">
        <v>89</v>
      </c>
      <c r="C27" s="28">
        <v>2</v>
      </c>
      <c r="D27" s="28" t="s">
        <v>125</v>
      </c>
      <c r="E27" s="30">
        <f>SUM(LARGE($Q27:$Z27,{1,2,3,4,5,6,7}))</f>
        <v>0</v>
      </c>
      <c r="F27" s="29" t="e">
        <f>VLOOKUP($B27,WPL!$D$4:$G$50,3,FALSE)</f>
        <v>#N/A</v>
      </c>
      <c r="G27" s="29" t="e">
        <f>VLOOKUP($B27,'Sedgefield Circular'!$D$4:$F$50,3,FALSE)</f>
        <v>#N/A</v>
      </c>
      <c r="H27" s="29" t="e">
        <f>VLOOKUP($B27,'Coxhoe GW circ'!$D$4:$G$50,3,FALSE)</f>
        <v>#N/A</v>
      </c>
      <c r="I27" s="29" t="e">
        <f>VLOOKUP($B27,'Coxhoe Fields'!$D$4:$G$50,3,FALSE)</f>
        <v>#N/A</v>
      </c>
      <c r="J27" s="29" t="e">
        <f>VLOOKUP($B27,'Sedgefield 4'!$D$4:$G$50,3,FALSE)</f>
        <v>#N/A</v>
      </c>
      <c r="K27" s="29" t="e">
        <f>VLOOKUP($B27,'Walkway and Fishburn'!$D$4:$G$50,3,FALSE)</f>
        <v>#N/A</v>
      </c>
      <c r="L27" s="29" t="e">
        <f>VLOOKUP($B27,'Balls to Bridge'!$D$4:$G$50,3,FALSE)</f>
        <v>#N/A</v>
      </c>
      <c r="M27" s="29" t="e">
        <f>VLOOKUP($B27,Hett!$D$4:$G$50,3,FALSE)</f>
        <v>#N/A</v>
      </c>
      <c r="N27" s="29" t="e">
        <f>VLOOKUP($B27,Wynyard!$D$4:$G$50,3,FALSE)</f>
        <v>#N/A</v>
      </c>
      <c r="O27" s="29" t="e">
        <f>VLOOKUP($B27,'Mad Mile'!$D$4:$G$50,3,FALSE)</f>
        <v>#N/A</v>
      </c>
      <c r="P27" s="41">
        <f t="shared" si="0"/>
        <v>0</v>
      </c>
      <c r="Q27" s="12">
        <f t="shared" si="1"/>
        <v>0</v>
      </c>
      <c r="R27" s="12">
        <f t="shared" si="2"/>
        <v>0</v>
      </c>
      <c r="S27" s="12">
        <f t="shared" si="3"/>
        <v>0</v>
      </c>
      <c r="T27" s="12">
        <f t="shared" si="4"/>
        <v>0</v>
      </c>
      <c r="U27" s="12">
        <f t="shared" si="5"/>
        <v>0</v>
      </c>
      <c r="V27" s="12">
        <f t="shared" si="6"/>
        <v>0</v>
      </c>
      <c r="W27" s="12">
        <f t="shared" si="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</row>
    <row r="28" spans="2:26" x14ac:dyDescent="0.25">
      <c r="B28" s="28" t="s">
        <v>92</v>
      </c>
      <c r="C28" s="28">
        <v>2</v>
      </c>
      <c r="D28" s="28" t="s">
        <v>125</v>
      </c>
      <c r="E28" s="30">
        <f>SUM(LARGE($Q28:$Z28,{1,2,3,4,5,6,7}))</f>
        <v>0</v>
      </c>
      <c r="F28" s="29" t="e">
        <f>VLOOKUP($B28,WPL!$D$4:$G$50,3,FALSE)</f>
        <v>#N/A</v>
      </c>
      <c r="G28" s="29" t="e">
        <f>VLOOKUP($B28,'Sedgefield Circular'!$D$4:$F$50,3,FALSE)</f>
        <v>#N/A</v>
      </c>
      <c r="H28" s="29" t="e">
        <f>VLOOKUP($B28,'Coxhoe GW circ'!$D$4:$G$50,3,FALSE)</f>
        <v>#N/A</v>
      </c>
      <c r="I28" s="29" t="e">
        <f>VLOOKUP($B28,'Coxhoe Fields'!$D$4:$G$50,3,FALSE)</f>
        <v>#N/A</v>
      </c>
      <c r="J28" s="29" t="e">
        <f>VLOOKUP($B28,'Sedgefield 4'!$D$4:$G$50,3,FALSE)</f>
        <v>#N/A</v>
      </c>
      <c r="K28" s="29" t="e">
        <f>VLOOKUP($B28,'Walkway and Fishburn'!$D$4:$G$50,3,FALSE)</f>
        <v>#N/A</v>
      </c>
      <c r="L28" s="29" t="e">
        <f>VLOOKUP($B28,'Balls to Bridge'!$D$4:$G$50,3,FALSE)</f>
        <v>#N/A</v>
      </c>
      <c r="M28" s="29" t="e">
        <f>VLOOKUP($B28,Hett!$D$4:$G$50,3,FALSE)</f>
        <v>#N/A</v>
      </c>
      <c r="N28" s="29" t="e">
        <f>VLOOKUP($B28,Wynyard!$D$4:$G$50,3,FALSE)</f>
        <v>#N/A</v>
      </c>
      <c r="O28" s="29" t="e">
        <f>VLOOKUP($B28,'Mad Mile'!$D$4:$G$50,3,FALSE)</f>
        <v>#N/A</v>
      </c>
      <c r="P28" s="41">
        <f t="shared" si="0"/>
        <v>0</v>
      </c>
      <c r="Q28" s="12">
        <f t="shared" si="1"/>
        <v>0</v>
      </c>
      <c r="R28" s="12">
        <f t="shared" si="2"/>
        <v>0</v>
      </c>
      <c r="S28" s="12">
        <f t="shared" si="3"/>
        <v>0</v>
      </c>
      <c r="T28" s="12">
        <f t="shared" si="4"/>
        <v>0</v>
      </c>
      <c r="U28" s="12">
        <f t="shared" si="5"/>
        <v>0</v>
      </c>
      <c r="V28" s="12">
        <f t="shared" si="6"/>
        <v>0</v>
      </c>
      <c r="W28" s="12">
        <f t="shared" si="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</row>
    <row r="29" spans="2:26" x14ac:dyDescent="0.25">
      <c r="B29" s="28" t="s">
        <v>115</v>
      </c>
      <c r="C29" s="28">
        <v>2</v>
      </c>
      <c r="D29" s="28" t="s">
        <v>125</v>
      </c>
      <c r="E29" s="30">
        <f>SUM(LARGE($Q29:$Z29,{1,2,3,4,5,6,7}))</f>
        <v>0</v>
      </c>
      <c r="F29" s="29" t="e">
        <f>VLOOKUP($B29,WPL!$D$4:$G$50,3,FALSE)</f>
        <v>#N/A</v>
      </c>
      <c r="G29" s="29" t="e">
        <f>VLOOKUP($B29,'Sedgefield Circular'!$D$4:$F$50,3,FALSE)</f>
        <v>#N/A</v>
      </c>
      <c r="H29" s="29" t="e">
        <f>VLOOKUP($B29,'Coxhoe GW circ'!$D$4:$G$50,3,FALSE)</f>
        <v>#N/A</v>
      </c>
      <c r="I29" s="29" t="e">
        <f>VLOOKUP($B29,'Coxhoe Fields'!$D$4:$G$50,3,FALSE)</f>
        <v>#N/A</v>
      </c>
      <c r="J29" s="29" t="e">
        <f>VLOOKUP($B29,'Sedgefield 4'!$D$4:$G$50,3,FALSE)</f>
        <v>#N/A</v>
      </c>
      <c r="K29" s="29" t="e">
        <f>VLOOKUP($B29,'Walkway and Fishburn'!$D$4:$G$50,3,FALSE)</f>
        <v>#N/A</v>
      </c>
      <c r="L29" s="29" t="e">
        <f>VLOOKUP($B29,'Balls to Bridge'!$D$4:$G$50,3,FALSE)</f>
        <v>#N/A</v>
      </c>
      <c r="M29" s="29" t="e">
        <f>VLOOKUP($B29,Hett!$D$4:$G$50,3,FALSE)</f>
        <v>#N/A</v>
      </c>
      <c r="N29" s="29" t="e">
        <f>VLOOKUP($B29,Wynyard!$D$4:$G$50,3,FALSE)</f>
        <v>#N/A</v>
      </c>
      <c r="O29" s="29" t="e">
        <f>VLOOKUP($B29,'Mad Mile'!$D$4:$G$50,3,FALSE)</f>
        <v>#N/A</v>
      </c>
      <c r="P29" s="41">
        <f t="shared" si="0"/>
        <v>0</v>
      </c>
      <c r="Q29" s="12">
        <f t="shared" si="1"/>
        <v>0</v>
      </c>
      <c r="R29" s="12">
        <f t="shared" si="2"/>
        <v>0</v>
      </c>
      <c r="S29" s="12">
        <f t="shared" si="3"/>
        <v>0</v>
      </c>
      <c r="T29" s="12">
        <f t="shared" si="4"/>
        <v>0</v>
      </c>
      <c r="U29" s="12">
        <f t="shared" si="5"/>
        <v>0</v>
      </c>
      <c r="V29" s="12">
        <f t="shared" si="6"/>
        <v>0</v>
      </c>
      <c r="W29" s="12">
        <f t="shared" si="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</row>
    <row r="30" spans="2:26" x14ac:dyDescent="0.25">
      <c r="B30" s="28" t="s">
        <v>93</v>
      </c>
      <c r="C30" s="28">
        <v>2</v>
      </c>
      <c r="D30" s="28" t="s">
        <v>125</v>
      </c>
      <c r="E30" s="30">
        <f>SUM(LARGE($Q30:$Z30,{1,2,3,4,5,6,7}))</f>
        <v>0</v>
      </c>
      <c r="F30" s="29" t="e">
        <f>VLOOKUP($B30,WPL!$D$4:$G$50,3,FALSE)</f>
        <v>#N/A</v>
      </c>
      <c r="G30" s="29" t="e">
        <f>VLOOKUP($B30,'Sedgefield Circular'!$D$4:$F$50,3,FALSE)</f>
        <v>#N/A</v>
      </c>
      <c r="H30" s="29" t="e">
        <f>VLOOKUP($B30,'Coxhoe GW circ'!$D$4:$G$50,3,FALSE)</f>
        <v>#N/A</v>
      </c>
      <c r="I30" s="29" t="e">
        <f>VLOOKUP($B30,'Coxhoe Fields'!$D$4:$G$50,3,FALSE)</f>
        <v>#N/A</v>
      </c>
      <c r="J30" s="29" t="e">
        <f>VLOOKUP($B30,'Sedgefield 4'!$D$4:$G$50,3,FALSE)</f>
        <v>#N/A</v>
      </c>
      <c r="K30" s="29" t="e">
        <f>VLOOKUP($B30,'Walkway and Fishburn'!$D$4:$G$50,3,FALSE)</f>
        <v>#N/A</v>
      </c>
      <c r="L30" s="29" t="e">
        <f>VLOOKUP($B30,'Balls to Bridge'!$D$4:$G$50,3,FALSE)</f>
        <v>#N/A</v>
      </c>
      <c r="M30" s="29" t="e">
        <f>VLOOKUP($B30,Hett!$D$4:$G$50,3,FALSE)</f>
        <v>#N/A</v>
      </c>
      <c r="N30" s="29" t="e">
        <f>VLOOKUP($B30,Wynyard!$D$4:$G$50,3,FALSE)</f>
        <v>#N/A</v>
      </c>
      <c r="O30" s="29" t="e">
        <f>VLOOKUP($B30,'Mad Mile'!$D$4:$G$50,3,FALSE)</f>
        <v>#N/A</v>
      </c>
      <c r="P30" s="41">
        <f t="shared" si="0"/>
        <v>0</v>
      </c>
      <c r="Q30" s="12">
        <f t="shared" si="1"/>
        <v>0</v>
      </c>
      <c r="R30" s="12">
        <f t="shared" si="2"/>
        <v>0</v>
      </c>
      <c r="S30" s="12">
        <f t="shared" si="3"/>
        <v>0</v>
      </c>
      <c r="T30" s="12">
        <f t="shared" si="4"/>
        <v>0</v>
      </c>
      <c r="U30" s="12">
        <f t="shared" si="5"/>
        <v>0</v>
      </c>
      <c r="V30" s="12">
        <f t="shared" si="6"/>
        <v>0</v>
      </c>
      <c r="W30" s="12">
        <f t="shared" si="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</row>
    <row r="31" spans="2:26" x14ac:dyDescent="0.25">
      <c r="B31" s="28" t="s">
        <v>95</v>
      </c>
      <c r="C31" s="28">
        <v>2</v>
      </c>
      <c r="D31" s="28" t="s">
        <v>125</v>
      </c>
      <c r="E31" s="30">
        <f>SUM(LARGE($Q31:$Z31,{1,2,3,4,5,6,7}))</f>
        <v>0</v>
      </c>
      <c r="F31" s="29" t="e">
        <f>VLOOKUP($B31,WPL!$D$4:$G$50,3,FALSE)</f>
        <v>#N/A</v>
      </c>
      <c r="G31" s="29" t="e">
        <f>VLOOKUP($B31,'Sedgefield Circular'!$D$4:$F$50,3,FALSE)</f>
        <v>#N/A</v>
      </c>
      <c r="H31" s="29" t="e">
        <f>VLOOKUP($B31,'Coxhoe GW circ'!$D$4:$G$50,3,FALSE)</f>
        <v>#N/A</v>
      </c>
      <c r="I31" s="29" t="e">
        <f>VLOOKUP($B31,'Coxhoe Fields'!$D$4:$G$50,3,FALSE)</f>
        <v>#N/A</v>
      </c>
      <c r="J31" s="29" t="e">
        <f>VLOOKUP($B31,'Sedgefield 4'!$D$4:$G$50,3,FALSE)</f>
        <v>#N/A</v>
      </c>
      <c r="K31" s="29" t="e">
        <f>VLOOKUP($B31,'Walkway and Fishburn'!$D$4:$G$50,3,FALSE)</f>
        <v>#N/A</v>
      </c>
      <c r="L31" s="29" t="e">
        <f>VLOOKUP($B31,'Balls to Bridge'!$D$4:$G$50,3,FALSE)</f>
        <v>#N/A</v>
      </c>
      <c r="M31" s="29" t="e">
        <f>VLOOKUP($B31,Hett!$D$4:$G$50,3,FALSE)</f>
        <v>#N/A</v>
      </c>
      <c r="N31" s="29" t="e">
        <f>VLOOKUP($B31,Wynyard!$D$4:$G$50,3,FALSE)</f>
        <v>#N/A</v>
      </c>
      <c r="O31" s="29" t="e">
        <f>VLOOKUP($B31,'Mad Mile'!$D$4:$G$50,3,FALSE)</f>
        <v>#N/A</v>
      </c>
      <c r="P31" s="41">
        <f t="shared" si="0"/>
        <v>0</v>
      </c>
      <c r="Q31" s="12">
        <f t="shared" si="1"/>
        <v>0</v>
      </c>
      <c r="R31" s="12">
        <f t="shared" si="2"/>
        <v>0</v>
      </c>
      <c r="S31" s="12">
        <f t="shared" si="3"/>
        <v>0</v>
      </c>
      <c r="T31" s="12">
        <f t="shared" si="4"/>
        <v>0</v>
      </c>
      <c r="U31" s="12">
        <f t="shared" si="5"/>
        <v>0</v>
      </c>
      <c r="V31" s="12">
        <f t="shared" si="6"/>
        <v>0</v>
      </c>
      <c r="W31" s="12">
        <f t="shared" si="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</row>
    <row r="32" spans="2:26" x14ac:dyDescent="0.25">
      <c r="B32" s="28" t="s">
        <v>116</v>
      </c>
      <c r="C32" s="28">
        <v>2</v>
      </c>
      <c r="D32" s="28" t="s">
        <v>125</v>
      </c>
      <c r="E32" s="30">
        <f>SUM(LARGE($Q32:$Z32,{1,2,3,4,5,6,7}))</f>
        <v>0</v>
      </c>
      <c r="F32" s="29" t="e">
        <f>VLOOKUP($B32,WPL!$D$4:$G$50,3,FALSE)</f>
        <v>#N/A</v>
      </c>
      <c r="G32" s="29" t="e">
        <f>VLOOKUP($B32,'Sedgefield Circular'!$D$4:$F$50,3,FALSE)</f>
        <v>#N/A</v>
      </c>
      <c r="H32" s="29" t="e">
        <f>VLOOKUP($B32,'Coxhoe GW circ'!$D$4:$G$50,3,FALSE)</f>
        <v>#N/A</v>
      </c>
      <c r="I32" s="29" t="e">
        <f>VLOOKUP($B32,'Coxhoe Fields'!$D$4:$G$50,3,FALSE)</f>
        <v>#N/A</v>
      </c>
      <c r="J32" s="29" t="e">
        <f>VLOOKUP($B32,'Sedgefield 4'!$D$4:$G$50,3,FALSE)</f>
        <v>#N/A</v>
      </c>
      <c r="K32" s="29" t="e">
        <f>VLOOKUP($B32,'Walkway and Fishburn'!$D$4:$G$50,3,FALSE)</f>
        <v>#N/A</v>
      </c>
      <c r="L32" s="29" t="e">
        <f>VLOOKUP($B32,'Balls to Bridge'!$D$4:$G$50,3,FALSE)</f>
        <v>#N/A</v>
      </c>
      <c r="M32" s="29" t="e">
        <f>VLOOKUP($B32,Hett!$D$4:$G$50,3,FALSE)</f>
        <v>#N/A</v>
      </c>
      <c r="N32" s="29" t="e">
        <f>VLOOKUP($B32,Wynyard!$D$4:$G$50,3,FALSE)</f>
        <v>#N/A</v>
      </c>
      <c r="O32" s="29" t="e">
        <f>VLOOKUP($B32,'Mad Mile'!$D$4:$G$50,3,FALSE)</f>
        <v>#N/A</v>
      </c>
      <c r="P32" s="41">
        <f t="shared" si="0"/>
        <v>0</v>
      </c>
      <c r="Q32" s="12">
        <f t="shared" si="1"/>
        <v>0</v>
      </c>
      <c r="R32" s="12">
        <f t="shared" si="2"/>
        <v>0</v>
      </c>
      <c r="S32" s="12">
        <f t="shared" si="3"/>
        <v>0</v>
      </c>
      <c r="T32" s="12">
        <f t="shared" si="4"/>
        <v>0</v>
      </c>
      <c r="U32" s="12">
        <f t="shared" si="5"/>
        <v>0</v>
      </c>
      <c r="V32" s="12">
        <f t="shared" si="6"/>
        <v>0</v>
      </c>
      <c r="W32" s="12">
        <f t="shared" si="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</row>
    <row r="33" spans="2:26" x14ac:dyDescent="0.25">
      <c r="B33" s="28" t="s">
        <v>96</v>
      </c>
      <c r="C33" s="28">
        <v>2</v>
      </c>
      <c r="D33" s="28" t="s">
        <v>125</v>
      </c>
      <c r="E33" s="30">
        <f>SUM(LARGE($Q33:$Z33,{1,2,3,4,5,6,7}))</f>
        <v>0</v>
      </c>
      <c r="F33" s="29" t="e">
        <f>VLOOKUP($B33,WPL!$D$4:$G$50,3,FALSE)</f>
        <v>#N/A</v>
      </c>
      <c r="G33" s="29" t="e">
        <f>VLOOKUP($B33,'Sedgefield Circular'!$D$4:$F$50,3,FALSE)</f>
        <v>#N/A</v>
      </c>
      <c r="H33" s="29" t="e">
        <f>VLOOKUP($B33,'Coxhoe GW circ'!$D$4:$G$50,3,FALSE)</f>
        <v>#N/A</v>
      </c>
      <c r="I33" s="29" t="e">
        <f>VLOOKUP($B33,'Coxhoe Fields'!$D$4:$G$50,3,FALSE)</f>
        <v>#N/A</v>
      </c>
      <c r="J33" s="29" t="e">
        <f>VLOOKUP($B33,'Sedgefield 4'!$D$4:$G$50,3,FALSE)</f>
        <v>#N/A</v>
      </c>
      <c r="K33" s="29" t="e">
        <f>VLOOKUP($B33,'Walkway and Fishburn'!$D$4:$G$50,3,FALSE)</f>
        <v>#N/A</v>
      </c>
      <c r="L33" s="29" t="e">
        <f>VLOOKUP($B33,'Balls to Bridge'!$D$4:$G$50,3,FALSE)</f>
        <v>#N/A</v>
      </c>
      <c r="M33" s="29" t="e">
        <f>VLOOKUP($B33,Hett!$D$4:$G$50,3,FALSE)</f>
        <v>#N/A</v>
      </c>
      <c r="N33" s="29" t="e">
        <f>VLOOKUP($B33,Wynyard!$D$4:$G$50,3,FALSE)</f>
        <v>#N/A</v>
      </c>
      <c r="O33" s="29" t="e">
        <f>VLOOKUP($B33,'Mad Mile'!$D$4:$G$50,3,FALSE)</f>
        <v>#N/A</v>
      </c>
      <c r="P33" s="41">
        <f t="shared" si="0"/>
        <v>0</v>
      </c>
      <c r="Q33" s="12">
        <f t="shared" si="1"/>
        <v>0</v>
      </c>
      <c r="R33" s="12">
        <f t="shared" si="2"/>
        <v>0</v>
      </c>
      <c r="S33" s="12">
        <f t="shared" si="3"/>
        <v>0</v>
      </c>
      <c r="T33" s="12">
        <f t="shared" si="4"/>
        <v>0</v>
      </c>
      <c r="U33" s="12">
        <f t="shared" si="5"/>
        <v>0</v>
      </c>
      <c r="V33" s="12">
        <f t="shared" si="6"/>
        <v>0</v>
      </c>
      <c r="W33" s="12">
        <f t="shared" si="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</row>
    <row r="34" spans="2:26" x14ac:dyDescent="0.25">
      <c r="B34" s="28" t="s">
        <v>97</v>
      </c>
      <c r="C34" s="28">
        <v>2</v>
      </c>
      <c r="D34" s="28" t="s">
        <v>125</v>
      </c>
      <c r="E34" s="30">
        <f>SUM(LARGE($Q34:$Z34,{1,2,3,4,5,6,7}))</f>
        <v>0</v>
      </c>
      <c r="F34" s="29" t="e">
        <f>VLOOKUP($B34,WPL!$D$4:$G$50,3,FALSE)</f>
        <v>#N/A</v>
      </c>
      <c r="G34" s="29" t="e">
        <f>VLOOKUP($B34,'Sedgefield Circular'!$D$4:$F$50,3,FALSE)</f>
        <v>#N/A</v>
      </c>
      <c r="H34" s="29" t="e">
        <f>VLOOKUP($B34,'Coxhoe GW circ'!$D$4:$G$50,3,FALSE)</f>
        <v>#N/A</v>
      </c>
      <c r="I34" s="29" t="e">
        <f>VLOOKUP($B34,'Coxhoe Fields'!$D$4:$G$50,3,FALSE)</f>
        <v>#N/A</v>
      </c>
      <c r="J34" s="29" t="e">
        <f>VLOOKUP($B34,'Sedgefield 4'!$D$4:$G$50,3,FALSE)</f>
        <v>#N/A</v>
      </c>
      <c r="K34" s="29" t="e">
        <f>VLOOKUP($B34,'Walkway and Fishburn'!$D$4:$G$50,3,FALSE)</f>
        <v>#N/A</v>
      </c>
      <c r="L34" s="29" t="e">
        <f>VLOOKUP($B34,'Balls to Bridge'!$D$4:$G$50,3,FALSE)</f>
        <v>#N/A</v>
      </c>
      <c r="M34" s="29" t="e">
        <f>VLOOKUP($B34,Hett!$D$4:$G$50,3,FALSE)</f>
        <v>#N/A</v>
      </c>
      <c r="N34" s="29" t="e">
        <f>VLOOKUP($B34,Wynyard!$D$4:$G$50,3,FALSE)</f>
        <v>#N/A</v>
      </c>
      <c r="O34" s="29" t="e">
        <f>VLOOKUP($B34,'Mad Mile'!$D$4:$G$50,3,FALSE)</f>
        <v>#N/A</v>
      </c>
      <c r="P34" s="41">
        <f t="shared" si="0"/>
        <v>0</v>
      </c>
      <c r="Q34" s="12">
        <f t="shared" si="1"/>
        <v>0</v>
      </c>
      <c r="R34" s="12">
        <f t="shared" si="2"/>
        <v>0</v>
      </c>
      <c r="S34" s="12">
        <f t="shared" si="3"/>
        <v>0</v>
      </c>
      <c r="T34" s="12">
        <f t="shared" si="4"/>
        <v>0</v>
      </c>
      <c r="U34" s="12">
        <f t="shared" si="5"/>
        <v>0</v>
      </c>
      <c r="V34" s="12">
        <f t="shared" si="6"/>
        <v>0</v>
      </c>
      <c r="W34" s="12">
        <f t="shared" si="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</row>
    <row r="35" spans="2:26" x14ac:dyDescent="0.25">
      <c r="B35" s="28" t="s">
        <v>98</v>
      </c>
      <c r="C35" s="28">
        <v>2</v>
      </c>
      <c r="D35" s="28" t="s">
        <v>125</v>
      </c>
      <c r="E35" s="30">
        <f>SUM(LARGE($Q35:$Z35,{1,2,3,4,5,6,7}))</f>
        <v>0</v>
      </c>
      <c r="F35" s="29" t="e">
        <f>VLOOKUP($B35,WPL!$D$4:$G$50,3,FALSE)</f>
        <v>#N/A</v>
      </c>
      <c r="G35" s="29" t="e">
        <f>VLOOKUP($B35,'Sedgefield Circular'!$D$4:$F$50,3,FALSE)</f>
        <v>#N/A</v>
      </c>
      <c r="H35" s="29" t="e">
        <f>VLOOKUP($B35,'Coxhoe GW circ'!$D$4:$G$50,3,FALSE)</f>
        <v>#N/A</v>
      </c>
      <c r="I35" s="29" t="e">
        <f>VLOOKUP($B35,'Coxhoe Fields'!$D$4:$G$50,3,FALSE)</f>
        <v>#N/A</v>
      </c>
      <c r="J35" s="29" t="e">
        <f>VLOOKUP($B35,'Sedgefield 4'!$D$4:$G$50,3,FALSE)</f>
        <v>#N/A</v>
      </c>
      <c r="K35" s="29" t="e">
        <f>VLOOKUP($B35,'Walkway and Fishburn'!$D$4:$G$50,3,FALSE)</f>
        <v>#N/A</v>
      </c>
      <c r="L35" s="29" t="e">
        <f>VLOOKUP($B35,'Balls to Bridge'!$D$4:$G$50,3,FALSE)</f>
        <v>#N/A</v>
      </c>
      <c r="M35" s="29" t="e">
        <f>VLOOKUP($B35,Hett!$D$4:$G$50,3,FALSE)</f>
        <v>#N/A</v>
      </c>
      <c r="N35" s="29" t="e">
        <f>VLOOKUP($B35,Wynyard!$D$4:$G$50,3,FALSE)</f>
        <v>#N/A</v>
      </c>
      <c r="O35" s="29" t="e">
        <f>VLOOKUP($B35,'Mad Mile'!$D$4:$G$50,3,FALSE)</f>
        <v>#N/A</v>
      </c>
      <c r="P35" s="41">
        <f t="shared" si="0"/>
        <v>0</v>
      </c>
      <c r="Q35" s="12">
        <f t="shared" si="1"/>
        <v>0</v>
      </c>
      <c r="R35" s="12">
        <f t="shared" si="2"/>
        <v>0</v>
      </c>
      <c r="S35" s="12">
        <f t="shared" si="3"/>
        <v>0</v>
      </c>
      <c r="T35" s="12">
        <f t="shared" si="4"/>
        <v>0</v>
      </c>
      <c r="U35" s="12">
        <f t="shared" si="5"/>
        <v>0</v>
      </c>
      <c r="V35" s="12">
        <f t="shared" si="6"/>
        <v>0</v>
      </c>
      <c r="W35" s="12">
        <f t="shared" si="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</row>
    <row r="36" spans="2:26" x14ac:dyDescent="0.25">
      <c r="B36" s="28" t="s">
        <v>99</v>
      </c>
      <c r="C36" s="28">
        <v>2</v>
      </c>
      <c r="D36" s="28" t="s">
        <v>125</v>
      </c>
      <c r="E36" s="30">
        <f>SUM(LARGE($Q36:$Z36,{1,2,3,4,5,6,7}))</f>
        <v>0</v>
      </c>
      <c r="F36" s="29" t="e">
        <f>VLOOKUP($B36,WPL!$D$4:$G$50,3,FALSE)</f>
        <v>#N/A</v>
      </c>
      <c r="G36" s="29" t="e">
        <f>VLOOKUP($B36,'Sedgefield Circular'!$D$4:$F$50,3,FALSE)</f>
        <v>#N/A</v>
      </c>
      <c r="H36" s="29" t="e">
        <f>VLOOKUP($B36,'Coxhoe GW circ'!$D$4:$G$50,3,FALSE)</f>
        <v>#N/A</v>
      </c>
      <c r="I36" s="29" t="e">
        <f>VLOOKUP($B36,'Coxhoe Fields'!$D$4:$G$50,3,FALSE)</f>
        <v>#N/A</v>
      </c>
      <c r="J36" s="29" t="e">
        <f>VLOOKUP($B36,'Sedgefield 4'!$D$4:$G$50,3,FALSE)</f>
        <v>#N/A</v>
      </c>
      <c r="K36" s="29" t="e">
        <f>VLOOKUP($B36,'Walkway and Fishburn'!$D$4:$G$50,3,FALSE)</f>
        <v>#N/A</v>
      </c>
      <c r="L36" s="29" t="e">
        <f>VLOOKUP($B36,'Balls to Bridge'!$D$4:$G$50,3,FALSE)</f>
        <v>#N/A</v>
      </c>
      <c r="M36" s="29" t="e">
        <f>VLOOKUP($B36,Hett!$D$4:$G$50,3,FALSE)</f>
        <v>#N/A</v>
      </c>
      <c r="N36" s="29" t="e">
        <f>VLOOKUP($B36,Wynyard!$D$4:$G$50,3,FALSE)</f>
        <v>#N/A</v>
      </c>
      <c r="O36" s="29" t="e">
        <f>VLOOKUP($B36,'Mad Mile'!$D$4:$G$50,3,FALSE)</f>
        <v>#N/A</v>
      </c>
      <c r="P36" s="41">
        <f t="shared" si="0"/>
        <v>0</v>
      </c>
      <c r="Q36" s="12">
        <f t="shared" si="1"/>
        <v>0</v>
      </c>
      <c r="R36" s="12">
        <f t="shared" si="2"/>
        <v>0</v>
      </c>
      <c r="S36" s="12">
        <f t="shared" si="3"/>
        <v>0</v>
      </c>
      <c r="T36" s="12">
        <f t="shared" si="4"/>
        <v>0</v>
      </c>
      <c r="U36" s="12">
        <f t="shared" si="5"/>
        <v>0</v>
      </c>
      <c r="V36" s="12">
        <f t="shared" si="6"/>
        <v>0</v>
      </c>
      <c r="W36" s="12">
        <f t="shared" si="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</row>
    <row r="37" spans="2:26" x14ac:dyDescent="0.25">
      <c r="B37" s="49" t="s">
        <v>100</v>
      </c>
      <c r="C37" s="28">
        <v>2</v>
      </c>
      <c r="D37" s="28" t="s">
        <v>125</v>
      </c>
      <c r="E37" s="30">
        <f>SUM(LARGE($Q37:$Z37,{1,2,3,4,5,6,7}))</f>
        <v>0</v>
      </c>
      <c r="F37" s="29" t="e">
        <f>VLOOKUP($B37,WPL!$D$4:$G$50,3,FALSE)</f>
        <v>#N/A</v>
      </c>
      <c r="G37" s="29" t="e">
        <f>VLOOKUP($B37,'Sedgefield Circular'!$D$4:$F$50,3,FALSE)</f>
        <v>#N/A</v>
      </c>
      <c r="H37" s="29" t="e">
        <f>VLOOKUP($B37,'Coxhoe GW circ'!$D$4:$G$50,3,FALSE)</f>
        <v>#N/A</v>
      </c>
      <c r="I37" s="29" t="e">
        <f>VLOOKUP($B37,'Coxhoe Fields'!$D$4:$G$50,3,FALSE)</f>
        <v>#N/A</v>
      </c>
      <c r="J37" s="29" t="e">
        <f>VLOOKUP($B37,'Sedgefield 4'!$D$4:$G$50,3,FALSE)</f>
        <v>#N/A</v>
      </c>
      <c r="K37" s="29" t="e">
        <f>VLOOKUP($B37,'Walkway and Fishburn'!$D$4:$G$50,3,FALSE)</f>
        <v>#N/A</v>
      </c>
      <c r="L37" s="29" t="e">
        <f>VLOOKUP($B37,'Balls to Bridge'!$D$4:$G$50,3,FALSE)</f>
        <v>#N/A</v>
      </c>
      <c r="M37" s="29" t="e">
        <f>VLOOKUP($B37,Hett!$D$4:$G$50,3,FALSE)</f>
        <v>#N/A</v>
      </c>
      <c r="N37" s="29" t="e">
        <f>VLOOKUP($B37,Wynyard!$D$4:$G$50,3,FALSE)</f>
        <v>#N/A</v>
      </c>
      <c r="O37" s="29" t="e">
        <f>VLOOKUP($B37,'Mad Mile'!$D$4:$G$50,3,FALSE)</f>
        <v>#N/A</v>
      </c>
      <c r="P37" s="41">
        <f t="shared" si="0"/>
        <v>0</v>
      </c>
      <c r="Q37" s="12">
        <f t="shared" si="1"/>
        <v>0</v>
      </c>
      <c r="R37" s="12">
        <f t="shared" si="2"/>
        <v>0</v>
      </c>
      <c r="S37" s="12">
        <f t="shared" si="3"/>
        <v>0</v>
      </c>
      <c r="T37" s="12">
        <f t="shared" si="4"/>
        <v>0</v>
      </c>
      <c r="U37" s="12">
        <f t="shared" si="5"/>
        <v>0</v>
      </c>
      <c r="V37" s="12">
        <f t="shared" si="6"/>
        <v>0</v>
      </c>
      <c r="W37" s="12">
        <f t="shared" si="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</row>
    <row r="38" spans="2:26" x14ac:dyDescent="0.25">
      <c r="B38" s="28" t="s">
        <v>104</v>
      </c>
      <c r="C38" s="28">
        <v>2</v>
      </c>
      <c r="D38" s="28" t="s">
        <v>125</v>
      </c>
      <c r="E38" s="30">
        <f>SUM(LARGE($Q38:$Z38,{1,2,3,4,5,6,7}))</f>
        <v>0</v>
      </c>
      <c r="F38" s="29" t="e">
        <f>VLOOKUP($B38,WPL!$D$4:$G$50,3,FALSE)</f>
        <v>#N/A</v>
      </c>
      <c r="G38" s="29" t="e">
        <f>VLOOKUP($B38,'Sedgefield Circular'!$D$4:$F$50,3,FALSE)</f>
        <v>#N/A</v>
      </c>
      <c r="H38" s="29" t="e">
        <f>VLOOKUP($B38,'Coxhoe GW circ'!$D$4:$G$50,3,FALSE)</f>
        <v>#N/A</v>
      </c>
      <c r="I38" s="29" t="e">
        <f>VLOOKUP($B38,'Coxhoe Fields'!$D$4:$G$50,3,FALSE)</f>
        <v>#N/A</v>
      </c>
      <c r="J38" s="29" t="e">
        <f>VLOOKUP($B38,'Sedgefield 4'!$D$4:$G$50,3,FALSE)</f>
        <v>#N/A</v>
      </c>
      <c r="K38" s="29" t="e">
        <f>VLOOKUP($B38,'Walkway and Fishburn'!$D$4:$G$50,3,FALSE)</f>
        <v>#N/A</v>
      </c>
      <c r="L38" s="29" t="e">
        <f>VLOOKUP($B38,'Balls to Bridge'!$D$4:$G$50,3,FALSE)</f>
        <v>#N/A</v>
      </c>
      <c r="M38" s="29" t="e">
        <f>VLOOKUP($B38,Hett!$D$4:$G$50,3,FALSE)</f>
        <v>#N/A</v>
      </c>
      <c r="N38" s="29" t="e">
        <f>VLOOKUP($B38,Wynyard!$D$4:$G$50,3,FALSE)</f>
        <v>#N/A</v>
      </c>
      <c r="O38" s="29" t="e">
        <f>VLOOKUP($B38,'Mad Mile'!$D$4:$G$50,3,FALSE)</f>
        <v>#N/A</v>
      </c>
      <c r="P38" s="41">
        <f t="shared" si="0"/>
        <v>0</v>
      </c>
      <c r="Q38" s="12">
        <f t="shared" si="1"/>
        <v>0</v>
      </c>
      <c r="R38" s="12">
        <f t="shared" si="2"/>
        <v>0</v>
      </c>
      <c r="S38" s="12">
        <f t="shared" si="3"/>
        <v>0</v>
      </c>
      <c r="T38" s="12">
        <f t="shared" si="4"/>
        <v>0</v>
      </c>
      <c r="U38" s="12">
        <f t="shared" si="5"/>
        <v>0</v>
      </c>
      <c r="V38" s="12">
        <f t="shared" si="6"/>
        <v>0</v>
      </c>
      <c r="W38" s="12">
        <f t="shared" si="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</row>
    <row r="39" spans="2:26" x14ac:dyDescent="0.25">
      <c r="B39" s="28" t="s">
        <v>105</v>
      </c>
      <c r="C39" s="28">
        <v>2</v>
      </c>
      <c r="D39" s="28" t="s">
        <v>125</v>
      </c>
      <c r="E39" s="30">
        <f>SUM(LARGE($Q39:$Z39,{1,2,3,4,5,6,7}))</f>
        <v>0</v>
      </c>
      <c r="F39" s="29" t="e">
        <f>VLOOKUP($B39,WPL!$D$4:$G$50,3,FALSE)</f>
        <v>#N/A</v>
      </c>
      <c r="G39" s="29" t="e">
        <f>VLOOKUP($B39,'Sedgefield Circular'!$D$4:$F$50,3,FALSE)</f>
        <v>#N/A</v>
      </c>
      <c r="H39" s="29" t="e">
        <f>VLOOKUP($B39,'Coxhoe GW circ'!$D$4:$G$50,3,FALSE)</f>
        <v>#N/A</v>
      </c>
      <c r="I39" s="29" t="e">
        <f>VLOOKUP($B39,'Coxhoe Fields'!$D$4:$G$50,3,FALSE)</f>
        <v>#N/A</v>
      </c>
      <c r="J39" s="29" t="e">
        <f>VLOOKUP($B39,'Sedgefield 4'!$D$4:$G$50,3,FALSE)</f>
        <v>#N/A</v>
      </c>
      <c r="K39" s="29" t="e">
        <f>VLOOKUP($B39,'Walkway and Fishburn'!$D$4:$G$50,3,FALSE)</f>
        <v>#N/A</v>
      </c>
      <c r="L39" s="29" t="e">
        <f>VLOOKUP($B39,'Balls to Bridge'!$D$4:$G$50,3,FALSE)</f>
        <v>#N/A</v>
      </c>
      <c r="M39" s="29" t="e">
        <f>VLOOKUP($B39,Hett!$D$4:$G$50,3,FALSE)</f>
        <v>#N/A</v>
      </c>
      <c r="N39" s="29" t="e">
        <f>VLOOKUP($B39,Wynyard!$D$4:$G$50,3,FALSE)</f>
        <v>#N/A</v>
      </c>
      <c r="O39" s="29" t="e">
        <f>VLOOKUP($B39,'Mad Mile'!$D$4:$G$50,3,FALSE)</f>
        <v>#N/A</v>
      </c>
      <c r="P39" s="41">
        <f t="shared" si="0"/>
        <v>0</v>
      </c>
      <c r="Q39" s="12">
        <f t="shared" si="1"/>
        <v>0</v>
      </c>
      <c r="R39" s="12">
        <f t="shared" si="2"/>
        <v>0</v>
      </c>
      <c r="S39" s="12">
        <f t="shared" si="3"/>
        <v>0</v>
      </c>
      <c r="T39" s="12">
        <f t="shared" si="4"/>
        <v>0</v>
      </c>
      <c r="U39" s="12">
        <f t="shared" si="5"/>
        <v>0</v>
      </c>
      <c r="V39" s="12">
        <f t="shared" si="6"/>
        <v>0</v>
      </c>
      <c r="W39" s="12">
        <f t="shared" si="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</row>
    <row r="40" spans="2:26" x14ac:dyDescent="0.25">
      <c r="B40" s="28" t="s">
        <v>106</v>
      </c>
      <c r="C40" s="28">
        <v>2</v>
      </c>
      <c r="D40" s="28" t="s">
        <v>125</v>
      </c>
      <c r="E40" s="30">
        <f>SUM(LARGE($Q40:$Z40,{1,2,3,4,5,6,7}))</f>
        <v>0</v>
      </c>
      <c r="F40" s="29" t="e">
        <f>VLOOKUP($B40,WPL!$D$4:$G$50,3,FALSE)</f>
        <v>#N/A</v>
      </c>
      <c r="G40" s="29" t="e">
        <f>VLOOKUP($B40,'Sedgefield Circular'!$D$4:$F$50,3,FALSE)</f>
        <v>#N/A</v>
      </c>
      <c r="H40" s="29" t="e">
        <f>VLOOKUP($B40,'Coxhoe GW circ'!$D$4:$G$50,3,FALSE)</f>
        <v>#N/A</v>
      </c>
      <c r="I40" s="29" t="e">
        <f>VLOOKUP($B40,'Coxhoe Fields'!$D$4:$G$50,3,FALSE)</f>
        <v>#N/A</v>
      </c>
      <c r="J40" s="29" t="e">
        <f>VLOOKUP($B40,'Sedgefield 4'!$D$4:$G$50,3,FALSE)</f>
        <v>#N/A</v>
      </c>
      <c r="K40" s="29" t="e">
        <f>VLOOKUP($B40,'Walkway and Fishburn'!$D$4:$G$50,3,FALSE)</f>
        <v>#N/A</v>
      </c>
      <c r="L40" s="29" t="e">
        <f>VLOOKUP($B40,'Balls to Bridge'!$D$4:$G$50,3,FALSE)</f>
        <v>#N/A</v>
      </c>
      <c r="M40" s="29" t="e">
        <f>VLOOKUP($B40,Hett!$D$4:$G$50,3,FALSE)</f>
        <v>#N/A</v>
      </c>
      <c r="N40" s="29" t="e">
        <f>VLOOKUP($B40,Wynyard!$D$4:$G$50,3,FALSE)</f>
        <v>#N/A</v>
      </c>
      <c r="O40" s="29" t="e">
        <f>VLOOKUP($B40,'Mad Mile'!$D$4:$G$50,3,FALSE)</f>
        <v>#N/A</v>
      </c>
      <c r="P40" s="41">
        <f t="shared" si="0"/>
        <v>0</v>
      </c>
      <c r="Q40" s="12">
        <f t="shared" si="1"/>
        <v>0</v>
      </c>
      <c r="R40" s="12">
        <f t="shared" si="2"/>
        <v>0</v>
      </c>
      <c r="S40" s="12">
        <f t="shared" si="3"/>
        <v>0</v>
      </c>
      <c r="T40" s="12">
        <f t="shared" si="4"/>
        <v>0</v>
      </c>
      <c r="U40" s="12">
        <f t="shared" si="5"/>
        <v>0</v>
      </c>
      <c r="V40" s="12">
        <f t="shared" si="6"/>
        <v>0</v>
      </c>
      <c r="W40" s="12">
        <f t="shared" si="7"/>
        <v>0</v>
      </c>
      <c r="X40" s="12">
        <f t="shared" si="8"/>
        <v>0</v>
      </c>
      <c r="Y40" s="12">
        <f t="shared" si="9"/>
        <v>0</v>
      </c>
      <c r="Z40" s="12">
        <f t="shared" si="10"/>
        <v>0</v>
      </c>
    </row>
    <row r="41" spans="2:26" x14ac:dyDescent="0.25">
      <c r="B41" s="28" t="s">
        <v>107</v>
      </c>
      <c r="C41" s="28">
        <v>2</v>
      </c>
      <c r="D41" s="28" t="s">
        <v>125</v>
      </c>
      <c r="E41" s="30">
        <f>SUM(LARGE($Q41:$Z41,{1,2,3,4,5,6,7}))</f>
        <v>0</v>
      </c>
      <c r="F41" s="29" t="e">
        <f>VLOOKUP($B41,WPL!$D$4:$G$50,3,FALSE)</f>
        <v>#N/A</v>
      </c>
      <c r="G41" s="29" t="e">
        <f>VLOOKUP($B41,'Sedgefield Circular'!$D$4:$F$50,3,FALSE)</f>
        <v>#N/A</v>
      </c>
      <c r="H41" s="29" t="e">
        <f>VLOOKUP($B41,'Coxhoe GW circ'!$D$4:$G$50,3,FALSE)</f>
        <v>#N/A</v>
      </c>
      <c r="I41" s="29" t="e">
        <f>VLOOKUP($B41,'Coxhoe Fields'!$D$4:$G$50,3,FALSE)</f>
        <v>#N/A</v>
      </c>
      <c r="J41" s="29" t="e">
        <f>VLOOKUP($B41,'Sedgefield 4'!$D$4:$G$50,3,FALSE)</f>
        <v>#N/A</v>
      </c>
      <c r="K41" s="29" t="e">
        <f>VLOOKUP($B41,'Walkway and Fishburn'!$D$4:$G$50,3,FALSE)</f>
        <v>#N/A</v>
      </c>
      <c r="L41" s="29" t="e">
        <f>VLOOKUP($B41,'Balls to Bridge'!$D$4:$G$50,3,FALSE)</f>
        <v>#N/A</v>
      </c>
      <c r="M41" s="29" t="e">
        <f>VLOOKUP($B41,Hett!$D$4:$G$50,3,FALSE)</f>
        <v>#N/A</v>
      </c>
      <c r="N41" s="29" t="e">
        <f>VLOOKUP($B41,Wynyard!$D$4:$G$50,3,FALSE)</f>
        <v>#N/A</v>
      </c>
      <c r="O41" s="29" t="e">
        <f>VLOOKUP($B41,'Mad Mile'!$D$4:$G$50,3,FALSE)</f>
        <v>#N/A</v>
      </c>
      <c r="P41" s="41">
        <f t="shared" si="0"/>
        <v>0</v>
      </c>
      <c r="Q41" s="12">
        <f t="shared" si="1"/>
        <v>0</v>
      </c>
      <c r="R41" s="12">
        <f t="shared" si="2"/>
        <v>0</v>
      </c>
      <c r="S41" s="12">
        <f t="shared" si="3"/>
        <v>0</v>
      </c>
      <c r="T41" s="12">
        <f t="shared" si="4"/>
        <v>0</v>
      </c>
      <c r="U41" s="12">
        <f t="shared" si="5"/>
        <v>0</v>
      </c>
      <c r="V41" s="12">
        <f t="shared" si="6"/>
        <v>0</v>
      </c>
      <c r="W41" s="12">
        <f t="shared" si="7"/>
        <v>0</v>
      </c>
      <c r="X41" s="12">
        <f t="shared" si="8"/>
        <v>0</v>
      </c>
      <c r="Y41" s="12">
        <f t="shared" si="9"/>
        <v>0</v>
      </c>
      <c r="Z41" s="12">
        <f t="shared" si="10"/>
        <v>0</v>
      </c>
    </row>
    <row r="42" spans="2:26" x14ac:dyDescent="0.25">
      <c r="B42" s="28" t="s">
        <v>109</v>
      </c>
      <c r="C42" s="28">
        <v>2</v>
      </c>
      <c r="D42" s="28" t="s">
        <v>125</v>
      </c>
      <c r="E42" s="30">
        <f>SUM(LARGE($Q42:$Z42,{1,2,3,4,5,6,7}))</f>
        <v>0</v>
      </c>
      <c r="F42" s="29" t="e">
        <f>VLOOKUP($B42,WPL!$D$4:$G$50,3,FALSE)</f>
        <v>#N/A</v>
      </c>
      <c r="G42" s="29" t="e">
        <f>VLOOKUP($B42,'Sedgefield Circular'!$D$4:$F$50,3,FALSE)</f>
        <v>#N/A</v>
      </c>
      <c r="H42" s="29" t="e">
        <f>VLOOKUP($B42,'Coxhoe GW circ'!$D$4:$G$50,3,FALSE)</f>
        <v>#N/A</v>
      </c>
      <c r="I42" s="29" t="e">
        <f>VLOOKUP($B42,'Coxhoe Fields'!$D$4:$G$50,3,FALSE)</f>
        <v>#N/A</v>
      </c>
      <c r="J42" s="29" t="e">
        <f>VLOOKUP($B42,'Sedgefield 4'!$D$4:$G$50,3,FALSE)</f>
        <v>#N/A</v>
      </c>
      <c r="K42" s="29" t="e">
        <f>VLOOKUP($B42,'Walkway and Fishburn'!$D$4:$G$50,3,FALSE)</f>
        <v>#N/A</v>
      </c>
      <c r="L42" s="29" t="e">
        <f>VLOOKUP($B42,'Balls to Bridge'!$D$4:$G$50,3,FALSE)</f>
        <v>#N/A</v>
      </c>
      <c r="M42" s="29" t="e">
        <f>VLOOKUP($B42,Hett!$D$4:$G$50,3,FALSE)</f>
        <v>#N/A</v>
      </c>
      <c r="N42" s="29" t="e">
        <f>VLOOKUP($B42,Wynyard!$D$4:$G$50,3,FALSE)</f>
        <v>#N/A</v>
      </c>
      <c r="O42" s="29" t="e">
        <f>VLOOKUP($B42,'Mad Mile'!$D$4:$G$50,3,FALSE)</f>
        <v>#N/A</v>
      </c>
      <c r="P42" s="41">
        <f t="shared" si="0"/>
        <v>0</v>
      </c>
      <c r="Q42" s="12">
        <f t="shared" si="1"/>
        <v>0</v>
      </c>
      <c r="R42" s="12">
        <f t="shared" si="2"/>
        <v>0</v>
      </c>
      <c r="S42" s="12">
        <f t="shared" si="3"/>
        <v>0</v>
      </c>
      <c r="T42" s="12">
        <f t="shared" si="4"/>
        <v>0</v>
      </c>
      <c r="U42" s="12">
        <f t="shared" si="5"/>
        <v>0</v>
      </c>
      <c r="V42" s="12">
        <f t="shared" si="6"/>
        <v>0</v>
      </c>
      <c r="W42" s="12">
        <f t="shared" si="7"/>
        <v>0</v>
      </c>
      <c r="X42" s="12">
        <f t="shared" si="8"/>
        <v>0</v>
      </c>
      <c r="Y42" s="12">
        <f t="shared" si="9"/>
        <v>0</v>
      </c>
      <c r="Z42" s="12">
        <f t="shared" si="10"/>
        <v>0</v>
      </c>
    </row>
    <row r="43" spans="2:26" x14ac:dyDescent="0.25">
      <c r="B43" s="28" t="s">
        <v>110</v>
      </c>
      <c r="C43" s="28">
        <v>2</v>
      </c>
      <c r="D43" s="28" t="s">
        <v>125</v>
      </c>
      <c r="E43" s="30">
        <f>SUM(LARGE($Q43:$Z43,{1,2,3,4,5,6,7}))</f>
        <v>0</v>
      </c>
      <c r="F43" s="29" t="e">
        <f>VLOOKUP($B43,WPL!$D$4:$G$50,3,FALSE)</f>
        <v>#N/A</v>
      </c>
      <c r="G43" s="29" t="e">
        <f>VLOOKUP($B43,'Sedgefield Circular'!$D$4:$F$50,3,FALSE)</f>
        <v>#N/A</v>
      </c>
      <c r="H43" s="29" t="e">
        <f>VLOOKUP($B43,'Coxhoe GW circ'!$D$4:$G$50,3,FALSE)</f>
        <v>#N/A</v>
      </c>
      <c r="I43" s="29" t="e">
        <f>VLOOKUP($B43,'Coxhoe Fields'!$D$4:$G$50,3,FALSE)</f>
        <v>#N/A</v>
      </c>
      <c r="J43" s="29" t="e">
        <f>VLOOKUP($B43,'Sedgefield 4'!$D$4:$G$50,3,FALSE)</f>
        <v>#N/A</v>
      </c>
      <c r="K43" s="29" t="e">
        <f>VLOOKUP($B43,'Walkway and Fishburn'!$D$4:$G$50,3,FALSE)</f>
        <v>#N/A</v>
      </c>
      <c r="L43" s="29" t="e">
        <f>VLOOKUP($B43,'Balls to Bridge'!$D$4:$G$50,3,FALSE)</f>
        <v>#N/A</v>
      </c>
      <c r="M43" s="29" t="e">
        <f>VLOOKUP($B43,Hett!$D$4:$G$50,3,FALSE)</f>
        <v>#N/A</v>
      </c>
      <c r="N43" s="29" t="e">
        <f>VLOOKUP($B43,Wynyard!$D$4:$G$50,3,FALSE)</f>
        <v>#N/A</v>
      </c>
      <c r="O43" s="29" t="e">
        <f>VLOOKUP($B43,'Mad Mile'!$D$4:$G$50,3,FALSE)</f>
        <v>#N/A</v>
      </c>
      <c r="P43" s="41">
        <f t="shared" ref="P43" si="11">COUNT(F43:O43)</f>
        <v>0</v>
      </c>
      <c r="Q43" s="12">
        <f t="shared" si="1"/>
        <v>0</v>
      </c>
      <c r="R43" s="12">
        <f t="shared" si="2"/>
        <v>0</v>
      </c>
      <c r="S43" s="12">
        <f t="shared" si="3"/>
        <v>0</v>
      </c>
      <c r="T43" s="12">
        <f t="shared" si="4"/>
        <v>0</v>
      </c>
      <c r="U43" s="12">
        <f t="shared" si="5"/>
        <v>0</v>
      </c>
      <c r="V43" s="12">
        <f t="shared" si="6"/>
        <v>0</v>
      </c>
      <c r="W43" s="12">
        <f t="shared" si="7"/>
        <v>0</v>
      </c>
      <c r="X43" s="12">
        <f t="shared" si="8"/>
        <v>0</v>
      </c>
      <c r="Y43" s="12">
        <f t="shared" si="9"/>
        <v>0</v>
      </c>
      <c r="Z43" s="12">
        <f t="shared" si="10"/>
        <v>0</v>
      </c>
    </row>
    <row r="44" spans="2:26" x14ac:dyDescent="0.25">
      <c r="B44" s="53" t="s">
        <v>127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12">
        <f t="shared" si="1"/>
        <v>0</v>
      </c>
      <c r="R44" s="12">
        <f t="shared" si="2"/>
        <v>0</v>
      </c>
      <c r="S44" s="12">
        <f t="shared" si="3"/>
        <v>0</v>
      </c>
      <c r="T44" s="12">
        <f t="shared" si="4"/>
        <v>0</v>
      </c>
      <c r="U44" s="12">
        <f t="shared" si="5"/>
        <v>0</v>
      </c>
      <c r="V44" s="12">
        <f t="shared" si="6"/>
        <v>0</v>
      </c>
      <c r="W44" s="12">
        <f t="shared" si="7"/>
        <v>0</v>
      </c>
      <c r="X44" s="12">
        <f t="shared" si="8"/>
        <v>0</v>
      </c>
      <c r="Y44" s="12">
        <f t="shared" si="9"/>
        <v>0</v>
      </c>
      <c r="Z44" s="12">
        <f t="shared" si="10"/>
        <v>0</v>
      </c>
    </row>
    <row r="45" spans="2:26" x14ac:dyDescent="0.25">
      <c r="B45" s="28" t="s">
        <v>70</v>
      </c>
      <c r="C45" s="28">
        <v>2</v>
      </c>
      <c r="D45" s="28" t="s">
        <v>124</v>
      </c>
      <c r="E45" s="30">
        <f>SUM(LARGE($Q45:$Z45,{1,2,3,4,5,6,7}))</f>
        <v>68</v>
      </c>
      <c r="F45" s="29">
        <f>VLOOKUP($B45,WPL!$D$4:$G$50,3,FALSE)</f>
        <v>10</v>
      </c>
      <c r="G45" s="29">
        <f>VLOOKUP($B45,'Sedgefield Circular'!$D$4:$F$50,3,FALSE)</f>
        <v>10</v>
      </c>
      <c r="H45" s="29" t="e">
        <f>VLOOKUP($B45,'Coxhoe GW circ'!$D$4:$G$50,3,FALSE)</f>
        <v>#N/A</v>
      </c>
      <c r="I45" s="29">
        <f>VLOOKUP($B45,'Coxhoe Fields'!$D$4:$G$50,3,FALSE)</f>
        <v>9</v>
      </c>
      <c r="J45" s="29">
        <f>VLOOKUP($B45,'Sedgefield 4'!$D$4:$G$50,3,FALSE)</f>
        <v>10</v>
      </c>
      <c r="K45" s="29" t="e">
        <f>VLOOKUP($B45,'Walkway and Fishburn'!$D$4:$G$50,3,FALSE)</f>
        <v>#N/A</v>
      </c>
      <c r="L45" s="29">
        <f>VLOOKUP($B45,'Balls to Bridge'!$D$4:$G$50,3,FALSE)</f>
        <v>10</v>
      </c>
      <c r="M45" s="29" t="e">
        <f>VLOOKUP($B45,Hett!$D$4:$G$50,3,FALSE)</f>
        <v>#N/A</v>
      </c>
      <c r="N45" s="29">
        <f>VLOOKUP($B45,Wynyard!$D$4:$G$50,3,FALSE)</f>
        <v>10</v>
      </c>
      <c r="O45" s="29">
        <f>VLOOKUP($B45,'Mad Mile'!$D$4:$G$50,3,FALSE)</f>
        <v>9</v>
      </c>
      <c r="P45" s="41">
        <f t="shared" ref="P45:P65" si="12">COUNT(F45:O45)</f>
        <v>7</v>
      </c>
      <c r="Q45" s="12">
        <f t="shared" si="1"/>
        <v>10</v>
      </c>
      <c r="R45" s="12">
        <f t="shared" si="2"/>
        <v>10</v>
      </c>
      <c r="S45" s="12">
        <f t="shared" si="3"/>
        <v>0</v>
      </c>
      <c r="T45" s="12">
        <f t="shared" si="4"/>
        <v>9</v>
      </c>
      <c r="U45" s="12">
        <f t="shared" si="5"/>
        <v>10</v>
      </c>
      <c r="V45" s="12">
        <f t="shared" si="6"/>
        <v>0</v>
      </c>
      <c r="W45" s="12">
        <f t="shared" si="7"/>
        <v>10</v>
      </c>
      <c r="X45" s="12">
        <f t="shared" si="8"/>
        <v>0</v>
      </c>
      <c r="Y45" s="12">
        <f t="shared" si="9"/>
        <v>10</v>
      </c>
      <c r="Z45" s="12">
        <f t="shared" si="10"/>
        <v>9</v>
      </c>
    </row>
    <row r="46" spans="2:26" x14ac:dyDescent="0.25">
      <c r="B46" s="28" t="s">
        <v>58</v>
      </c>
      <c r="C46" s="28">
        <v>2</v>
      </c>
      <c r="D46" s="28" t="s">
        <v>124</v>
      </c>
      <c r="E46" s="30">
        <f>SUM(LARGE($Q46:$Z46,{1,2,3,4,5,6,7}))</f>
        <v>67</v>
      </c>
      <c r="F46" s="29" t="e">
        <f>VLOOKUP($B46,WPL!$D$4:$G$50,3,FALSE)</f>
        <v>#N/A</v>
      </c>
      <c r="G46" s="29">
        <f>VLOOKUP($B46,'Sedgefield Circular'!$D$4:$F$50,3,FALSE)</f>
        <v>9</v>
      </c>
      <c r="H46" s="29">
        <f>VLOOKUP($B46,'Coxhoe GW circ'!$D$4:$G$50,3,FALSE)</f>
        <v>10</v>
      </c>
      <c r="I46" s="29">
        <f>VLOOKUP($B46,'Coxhoe Fields'!$D$4:$G$50,3,FALSE)</f>
        <v>8</v>
      </c>
      <c r="J46" s="29">
        <f>VLOOKUP($B46,'Sedgefield 4'!$D$4:$G$50,3,FALSE)</f>
        <v>9</v>
      </c>
      <c r="K46" s="29">
        <f>VLOOKUP($B46,'Walkway and Fishburn'!$D$4:$G$50,3,FALSE)</f>
        <v>10</v>
      </c>
      <c r="L46" s="29">
        <f>VLOOKUP($B46,'Balls to Bridge'!$D$4:$G$50,3,FALSE)</f>
        <v>9</v>
      </c>
      <c r="M46" s="29">
        <f>VLOOKUP($B46,Hett!$D$4:$G$50,3,FALSE)</f>
        <v>10</v>
      </c>
      <c r="N46" s="29">
        <f>VLOOKUP($B46,Wynyard!$D$4:$G$50,3,FALSE)</f>
        <v>9</v>
      </c>
      <c r="O46" s="29">
        <f>VLOOKUP($B46,'Mad Mile'!$D$4:$G$50,3,FALSE)</f>
        <v>10</v>
      </c>
      <c r="P46" s="41">
        <f t="shared" si="12"/>
        <v>9</v>
      </c>
      <c r="Q46" s="12">
        <f t="shared" si="1"/>
        <v>0</v>
      </c>
      <c r="R46" s="12">
        <f t="shared" si="2"/>
        <v>9</v>
      </c>
      <c r="S46" s="12">
        <f t="shared" si="3"/>
        <v>10</v>
      </c>
      <c r="T46" s="12">
        <f t="shared" si="4"/>
        <v>8</v>
      </c>
      <c r="U46" s="12">
        <f t="shared" si="5"/>
        <v>9</v>
      </c>
      <c r="V46" s="12">
        <f t="shared" si="6"/>
        <v>10</v>
      </c>
      <c r="W46" s="12">
        <f t="shared" si="7"/>
        <v>9</v>
      </c>
      <c r="X46" s="12">
        <f t="shared" si="8"/>
        <v>10</v>
      </c>
      <c r="Y46" s="12">
        <f t="shared" si="9"/>
        <v>9</v>
      </c>
      <c r="Z46" s="12">
        <f t="shared" si="10"/>
        <v>10</v>
      </c>
    </row>
    <row r="47" spans="2:26" x14ac:dyDescent="0.25">
      <c r="B47" s="28" t="s">
        <v>94</v>
      </c>
      <c r="C47" s="28">
        <v>2</v>
      </c>
      <c r="D47" s="28" t="s">
        <v>124</v>
      </c>
      <c r="E47" s="30">
        <f>SUM(LARGE($Q47:$Z47,{1,2,3,4,5,6,7}))</f>
        <v>49</v>
      </c>
      <c r="F47" s="29">
        <f>VLOOKUP($B47,WPL!$D$4:$G$50,3,FALSE)</f>
        <v>9</v>
      </c>
      <c r="G47" s="29" t="e">
        <f>VLOOKUP($B47,'Sedgefield Circular'!$D$4:$F$50,3,FALSE)</f>
        <v>#N/A</v>
      </c>
      <c r="H47" s="29">
        <f>VLOOKUP($B47,'Coxhoe GW circ'!$D$4:$G$50,3,FALSE)</f>
        <v>7</v>
      </c>
      <c r="I47" s="29" t="e">
        <f>VLOOKUP($B47,'Coxhoe Fields'!$D$4:$G$50,3,FALSE)</f>
        <v>#N/A</v>
      </c>
      <c r="J47" s="29">
        <f>VLOOKUP($B47,'Sedgefield 4'!$D$4:$G$50,3,FALSE)</f>
        <v>8</v>
      </c>
      <c r="K47" s="29">
        <f>VLOOKUP($B47,'Walkway and Fishburn'!$D$4:$G$50,3,FALSE)</f>
        <v>9</v>
      </c>
      <c r="L47" s="29">
        <f>VLOOKUP($B47,'Balls to Bridge'!$D$4:$G$50,3,FALSE)</f>
        <v>8</v>
      </c>
      <c r="M47" s="29" t="e">
        <f>VLOOKUP($B47,Hett!$D$4:$G$50,3,FALSE)</f>
        <v>#N/A</v>
      </c>
      <c r="N47" s="29" t="e">
        <f>VLOOKUP($B47,Wynyard!$D$4:$G$50,3,FALSE)</f>
        <v>#N/A</v>
      </c>
      <c r="O47" s="29">
        <f>VLOOKUP($B47,'Mad Mile'!$D$4:$G$50,3,FALSE)</f>
        <v>8</v>
      </c>
      <c r="P47" s="41">
        <f t="shared" si="12"/>
        <v>6</v>
      </c>
      <c r="Q47" s="12">
        <f t="shared" si="1"/>
        <v>9</v>
      </c>
      <c r="R47" s="12">
        <f t="shared" si="2"/>
        <v>0</v>
      </c>
      <c r="S47" s="12">
        <f t="shared" si="3"/>
        <v>7</v>
      </c>
      <c r="T47" s="12">
        <f t="shared" si="4"/>
        <v>0</v>
      </c>
      <c r="U47" s="12">
        <f t="shared" si="5"/>
        <v>8</v>
      </c>
      <c r="V47" s="12">
        <f t="shared" si="6"/>
        <v>9</v>
      </c>
      <c r="W47" s="12">
        <f t="shared" si="7"/>
        <v>8</v>
      </c>
      <c r="X47" s="12">
        <f t="shared" si="8"/>
        <v>0</v>
      </c>
      <c r="Y47" s="12">
        <f t="shared" si="9"/>
        <v>0</v>
      </c>
      <c r="Z47" s="12">
        <f t="shared" si="10"/>
        <v>8</v>
      </c>
    </row>
    <row r="48" spans="2:26" x14ac:dyDescent="0.25">
      <c r="B48" s="47" t="s">
        <v>149</v>
      </c>
      <c r="C48" s="28">
        <v>2</v>
      </c>
      <c r="D48" s="28" t="s">
        <v>124</v>
      </c>
      <c r="E48" s="30">
        <f>SUM(LARGE($Q48:$Z48,{1,2,3,4,5,6,7}))</f>
        <v>32</v>
      </c>
      <c r="F48" s="29" t="e">
        <f>VLOOKUP($B48,WPL!$D$4:$G$50,3,FALSE)</f>
        <v>#N/A</v>
      </c>
      <c r="G48" s="29">
        <f>VLOOKUP($B48,'Sedgefield Circular'!$D$4:$F$50,3,FALSE)</f>
        <v>8</v>
      </c>
      <c r="H48" s="29">
        <f>VLOOKUP($B48,'Coxhoe GW circ'!$D$4:$G$50,3,FALSE)</f>
        <v>8</v>
      </c>
      <c r="I48" s="29">
        <f>VLOOKUP($B48,'Coxhoe Fields'!$D$4:$G$50,3,FALSE)</f>
        <v>10</v>
      </c>
      <c r="J48" s="29">
        <f>VLOOKUP($B48,'Sedgefield 4'!$D$4:$G$50,3,FALSE)</f>
        <v>6</v>
      </c>
      <c r="K48" s="29" t="e">
        <f>VLOOKUP($B48,'Walkway and Fishburn'!$D$4:$G$50,3,FALSE)</f>
        <v>#N/A</v>
      </c>
      <c r="L48" s="29" t="e">
        <f>VLOOKUP($B48,'Balls to Bridge'!$D$4:$G$50,3,FALSE)</f>
        <v>#N/A</v>
      </c>
      <c r="M48" s="29" t="e">
        <f>VLOOKUP($B48,Hett!$D$4:$G$50,3,FALSE)</f>
        <v>#N/A</v>
      </c>
      <c r="N48" s="29" t="e">
        <f>VLOOKUP($B48,Wynyard!$D$4:$G$50,3,FALSE)</f>
        <v>#N/A</v>
      </c>
      <c r="O48" s="29" t="e">
        <f>VLOOKUP($B48,'Mad Mile'!$D$4:$G$50,3,FALSE)</f>
        <v>#N/A</v>
      </c>
      <c r="P48" s="41">
        <f t="shared" si="12"/>
        <v>4</v>
      </c>
      <c r="Q48" s="12">
        <f t="shared" si="1"/>
        <v>0</v>
      </c>
      <c r="R48" s="12">
        <f t="shared" si="2"/>
        <v>8</v>
      </c>
      <c r="S48" s="12">
        <f t="shared" si="3"/>
        <v>8</v>
      </c>
      <c r="T48" s="12">
        <f t="shared" si="4"/>
        <v>10</v>
      </c>
      <c r="U48" s="12">
        <f t="shared" si="5"/>
        <v>6</v>
      </c>
      <c r="V48" s="12">
        <f t="shared" si="6"/>
        <v>0</v>
      </c>
      <c r="W48" s="12">
        <f t="shared" si="7"/>
        <v>0</v>
      </c>
      <c r="X48" s="12">
        <f t="shared" si="8"/>
        <v>0</v>
      </c>
      <c r="Y48" s="12">
        <f t="shared" si="9"/>
        <v>0</v>
      </c>
      <c r="Z48" s="12">
        <f t="shared" si="10"/>
        <v>0</v>
      </c>
    </row>
    <row r="49" spans="2:26" x14ac:dyDescent="0.25">
      <c r="B49" s="28" t="s">
        <v>75</v>
      </c>
      <c r="C49" s="28">
        <v>2</v>
      </c>
      <c r="D49" s="28" t="s">
        <v>124</v>
      </c>
      <c r="E49" s="30">
        <f>SUM(LARGE($Q49:$Z49,{1,2,3,4,5,6,7}))</f>
        <v>30</v>
      </c>
      <c r="F49" s="29" t="e">
        <f>VLOOKUP($B49,WPL!$D$4:$G$50,3,FALSE)</f>
        <v>#N/A</v>
      </c>
      <c r="G49" s="29">
        <f>VLOOKUP($B49,'Sedgefield Circular'!$D$4:$F$50,3,FALSE)</f>
        <v>7</v>
      </c>
      <c r="H49" s="29">
        <f>VLOOKUP($B49,'Coxhoe GW circ'!$D$4:$G$50,3,FALSE)</f>
        <v>9</v>
      </c>
      <c r="I49" s="29">
        <f>VLOOKUP($B49,'Coxhoe Fields'!$D$4:$G$50,3,FALSE)</f>
        <v>7</v>
      </c>
      <c r="J49" s="29">
        <f>VLOOKUP($B49,'Sedgefield 4'!$D$4:$G$50,3,FALSE)</f>
        <v>7</v>
      </c>
      <c r="K49" s="29" t="e">
        <f>VLOOKUP($B49,'Walkway and Fishburn'!$D$4:$G$50,3,FALSE)</f>
        <v>#N/A</v>
      </c>
      <c r="L49" s="29" t="e">
        <f>VLOOKUP($B49,'Balls to Bridge'!$D$4:$G$50,3,FALSE)</f>
        <v>#N/A</v>
      </c>
      <c r="M49" s="29" t="e">
        <f>VLOOKUP($B49,Hett!$D$4:$G$50,3,FALSE)</f>
        <v>#N/A</v>
      </c>
      <c r="N49" s="29" t="e">
        <f>VLOOKUP($B49,Wynyard!$D$4:$G$50,3,FALSE)</f>
        <v>#N/A</v>
      </c>
      <c r="O49" s="29" t="e">
        <f>VLOOKUP($B49,'Mad Mile'!$D$4:$G$50,3,FALSE)</f>
        <v>#N/A</v>
      </c>
      <c r="P49" s="41">
        <f t="shared" si="12"/>
        <v>4</v>
      </c>
      <c r="Q49" s="12">
        <f t="shared" si="1"/>
        <v>0</v>
      </c>
      <c r="R49" s="12">
        <f t="shared" si="2"/>
        <v>7</v>
      </c>
      <c r="S49" s="12">
        <f t="shared" si="3"/>
        <v>9</v>
      </c>
      <c r="T49" s="12">
        <f t="shared" si="4"/>
        <v>7</v>
      </c>
      <c r="U49" s="12">
        <f t="shared" si="5"/>
        <v>7</v>
      </c>
      <c r="V49" s="12">
        <f t="shared" si="6"/>
        <v>0</v>
      </c>
      <c r="W49" s="12">
        <f t="shared" si="7"/>
        <v>0</v>
      </c>
      <c r="X49" s="12">
        <f t="shared" si="8"/>
        <v>0</v>
      </c>
      <c r="Y49" s="12">
        <f t="shared" si="9"/>
        <v>0</v>
      </c>
      <c r="Z49" s="12">
        <f t="shared" si="10"/>
        <v>0</v>
      </c>
    </row>
    <row r="50" spans="2:26" x14ac:dyDescent="0.25">
      <c r="B50" s="28" t="s">
        <v>82</v>
      </c>
      <c r="C50" s="28">
        <v>2</v>
      </c>
      <c r="D50" s="28" t="s">
        <v>124</v>
      </c>
      <c r="E50" s="30">
        <f>SUM(LARGE($Q50:$Z50,{1,2,3,4,5,6,7}))</f>
        <v>7</v>
      </c>
      <c r="F50" s="29" t="e">
        <f>VLOOKUP($B50,WPL!$D$4:$G$50,3,FALSE)</f>
        <v>#N/A</v>
      </c>
      <c r="G50" s="29" t="e">
        <f>VLOOKUP($B50,'Sedgefield Circular'!$D$4:$F$50,3,FALSE)</f>
        <v>#N/A</v>
      </c>
      <c r="H50" s="29" t="e">
        <f>VLOOKUP($B50,'Coxhoe GW circ'!$D$4:$G$50,3,FALSE)</f>
        <v>#N/A</v>
      </c>
      <c r="I50" s="29" t="e">
        <f>VLOOKUP($B50,'Coxhoe Fields'!$D$4:$G$50,3,FALSE)</f>
        <v>#N/A</v>
      </c>
      <c r="J50" s="29" t="e">
        <f>VLOOKUP($B50,'Sedgefield 4'!$D$4:$G$50,3,FALSE)</f>
        <v>#N/A</v>
      </c>
      <c r="K50" s="29" t="e">
        <f>VLOOKUP($B50,'Walkway and Fishburn'!$D$4:$G$50,3,FALSE)</f>
        <v>#N/A</v>
      </c>
      <c r="L50" s="29" t="e">
        <f>VLOOKUP($B50,'Balls to Bridge'!$D$4:$G$50,3,FALSE)</f>
        <v>#N/A</v>
      </c>
      <c r="M50" s="29" t="e">
        <f>VLOOKUP($B50,Hett!$D$4:$G$50,3,FALSE)</f>
        <v>#N/A</v>
      </c>
      <c r="N50" s="29" t="e">
        <f>VLOOKUP($B50,Wynyard!$D$4:$G$50,3,FALSE)</f>
        <v>#N/A</v>
      </c>
      <c r="O50" s="29">
        <f>VLOOKUP($B50,'Mad Mile'!$D$4:$G$50,3,FALSE)</f>
        <v>7</v>
      </c>
      <c r="P50" s="41">
        <f t="shared" si="12"/>
        <v>1</v>
      </c>
      <c r="Q50" s="12">
        <f t="shared" si="1"/>
        <v>0</v>
      </c>
      <c r="R50" s="12">
        <f t="shared" si="2"/>
        <v>0</v>
      </c>
      <c r="S50" s="12">
        <f t="shared" si="3"/>
        <v>0</v>
      </c>
      <c r="T50" s="12">
        <f t="shared" si="4"/>
        <v>0</v>
      </c>
      <c r="U50" s="12">
        <f t="shared" si="5"/>
        <v>0</v>
      </c>
      <c r="V50" s="12">
        <f t="shared" si="6"/>
        <v>0</v>
      </c>
      <c r="W50" s="12">
        <f t="shared" si="7"/>
        <v>0</v>
      </c>
      <c r="X50" s="12">
        <f t="shared" si="8"/>
        <v>0</v>
      </c>
      <c r="Y50" s="12">
        <f t="shared" si="9"/>
        <v>0</v>
      </c>
      <c r="Z50" s="12">
        <f t="shared" si="10"/>
        <v>7</v>
      </c>
    </row>
    <row r="51" spans="2:26" x14ac:dyDescent="0.25">
      <c r="B51" s="28" t="s">
        <v>73</v>
      </c>
      <c r="C51" s="28">
        <v>2</v>
      </c>
      <c r="D51" s="28" t="s">
        <v>124</v>
      </c>
      <c r="E51" s="30">
        <f>SUM(LARGE($Q51:$Z51,{1,2,3,4,5,6,7}))</f>
        <v>0</v>
      </c>
      <c r="F51" s="29" t="e">
        <f>VLOOKUP($B51,WPL!$D$4:$G$50,3,FALSE)</f>
        <v>#N/A</v>
      </c>
      <c r="G51" s="29" t="e">
        <f>VLOOKUP($B51,'Sedgefield Circular'!$D$4:$F$50,3,FALSE)</f>
        <v>#N/A</v>
      </c>
      <c r="H51" s="29" t="e">
        <f>VLOOKUP($B51,'Coxhoe GW circ'!$D$4:$G$50,3,FALSE)</f>
        <v>#N/A</v>
      </c>
      <c r="I51" s="29" t="e">
        <f>VLOOKUP($B51,'Coxhoe Fields'!$D$4:$G$50,3,FALSE)</f>
        <v>#N/A</v>
      </c>
      <c r="J51" s="29" t="e">
        <f>VLOOKUP($B51,'Sedgefield 4'!$D$4:$G$50,3,FALSE)</f>
        <v>#N/A</v>
      </c>
      <c r="K51" s="29" t="e">
        <f>VLOOKUP($B51,'Walkway and Fishburn'!$D$4:$G$50,3,FALSE)</f>
        <v>#N/A</v>
      </c>
      <c r="L51" s="29" t="e">
        <f>VLOOKUP($B51,'Balls to Bridge'!$D$4:$G$50,3,FALSE)</f>
        <v>#N/A</v>
      </c>
      <c r="M51" s="29" t="e">
        <f>VLOOKUP($B51,Hett!$D$4:$G$50,3,FALSE)</f>
        <v>#N/A</v>
      </c>
      <c r="N51" s="29" t="e">
        <f>VLOOKUP($B51,Wynyard!$D$4:$G$50,3,FALSE)</f>
        <v>#N/A</v>
      </c>
      <c r="O51" s="29" t="e">
        <f>VLOOKUP($B51,'Mad Mile'!$D$4:$G$50,3,FALSE)</f>
        <v>#N/A</v>
      </c>
      <c r="P51" s="41">
        <f t="shared" si="12"/>
        <v>0</v>
      </c>
      <c r="Q51" s="12">
        <f t="shared" si="1"/>
        <v>0</v>
      </c>
      <c r="R51" s="12">
        <f t="shared" si="2"/>
        <v>0</v>
      </c>
      <c r="S51" s="12">
        <f t="shared" si="3"/>
        <v>0</v>
      </c>
      <c r="T51" s="12">
        <f t="shared" si="4"/>
        <v>0</v>
      </c>
      <c r="U51" s="12">
        <f t="shared" si="5"/>
        <v>0</v>
      </c>
      <c r="V51" s="12">
        <f t="shared" si="6"/>
        <v>0</v>
      </c>
      <c r="W51" s="12">
        <f t="shared" si="7"/>
        <v>0</v>
      </c>
      <c r="X51" s="12">
        <f t="shared" si="8"/>
        <v>0</v>
      </c>
      <c r="Y51" s="12">
        <f t="shared" si="9"/>
        <v>0</v>
      </c>
      <c r="Z51" s="12">
        <f t="shared" si="10"/>
        <v>0</v>
      </c>
    </row>
    <row r="52" spans="2:26" x14ac:dyDescent="0.25">
      <c r="B52" s="28" t="s">
        <v>55</v>
      </c>
      <c r="C52" s="28">
        <v>2</v>
      </c>
      <c r="D52" s="28" t="s">
        <v>124</v>
      </c>
      <c r="E52" s="30">
        <f>SUM(LARGE($Q52:$Z52,{1,2,3,4,5,6,7}))</f>
        <v>0</v>
      </c>
      <c r="F52" s="29" t="e">
        <f>VLOOKUP($B52,WPL!$D$4:$G$50,3,FALSE)</f>
        <v>#N/A</v>
      </c>
      <c r="G52" s="29" t="e">
        <f>VLOOKUP($B52,'Sedgefield Circular'!$D$4:$F$50,3,FALSE)</f>
        <v>#N/A</v>
      </c>
      <c r="H52" s="29" t="e">
        <f>VLOOKUP($B52,'Coxhoe GW circ'!$D$4:$G$50,3,FALSE)</f>
        <v>#N/A</v>
      </c>
      <c r="I52" s="29" t="e">
        <f>VLOOKUP($B52,'Coxhoe Fields'!$D$4:$G$50,3,FALSE)</f>
        <v>#N/A</v>
      </c>
      <c r="J52" s="29" t="e">
        <f>VLOOKUP($B52,'Sedgefield 4'!$D$4:$G$50,3,FALSE)</f>
        <v>#N/A</v>
      </c>
      <c r="K52" s="29" t="e">
        <f>VLOOKUP($B52,'Walkway and Fishburn'!$D$4:$G$50,3,FALSE)</f>
        <v>#N/A</v>
      </c>
      <c r="L52" s="29" t="e">
        <f>VLOOKUP($B52,'Balls to Bridge'!$D$4:$G$50,3,FALSE)</f>
        <v>#N/A</v>
      </c>
      <c r="M52" s="29" t="e">
        <f>VLOOKUP($B52,Hett!$D$4:$G$50,3,FALSE)</f>
        <v>#N/A</v>
      </c>
      <c r="N52" s="29" t="e">
        <f>VLOOKUP($B52,Wynyard!$D$4:$G$50,3,FALSE)</f>
        <v>#N/A</v>
      </c>
      <c r="O52" s="29" t="e">
        <f>VLOOKUP($B52,'Mad Mile'!$D$4:$G$50,3,FALSE)</f>
        <v>#N/A</v>
      </c>
      <c r="P52" s="41">
        <f t="shared" si="12"/>
        <v>0</v>
      </c>
      <c r="Q52" s="12">
        <f t="shared" si="1"/>
        <v>0</v>
      </c>
      <c r="R52" s="12">
        <f t="shared" si="2"/>
        <v>0</v>
      </c>
      <c r="S52" s="12">
        <f t="shared" si="3"/>
        <v>0</v>
      </c>
      <c r="T52" s="12">
        <f t="shared" si="4"/>
        <v>0</v>
      </c>
      <c r="U52" s="12">
        <f t="shared" si="5"/>
        <v>0</v>
      </c>
      <c r="V52" s="12">
        <f t="shared" si="6"/>
        <v>0</v>
      </c>
      <c r="W52" s="12">
        <f t="shared" si="7"/>
        <v>0</v>
      </c>
      <c r="X52" s="12">
        <f t="shared" si="8"/>
        <v>0</v>
      </c>
      <c r="Y52" s="12">
        <f t="shared" si="9"/>
        <v>0</v>
      </c>
      <c r="Z52" s="12">
        <f t="shared" si="10"/>
        <v>0</v>
      </c>
    </row>
    <row r="53" spans="2:26" x14ac:dyDescent="0.25">
      <c r="B53" s="28" t="s">
        <v>59</v>
      </c>
      <c r="C53" s="28">
        <v>2</v>
      </c>
      <c r="D53" s="28" t="s">
        <v>124</v>
      </c>
      <c r="E53" s="30">
        <f>SUM(LARGE($Q53:$Z53,{1,2,3,4,5,6,7}))</f>
        <v>0</v>
      </c>
      <c r="F53" s="29" t="e">
        <f>VLOOKUP($B53,WPL!$D$4:$G$50,3,FALSE)</f>
        <v>#N/A</v>
      </c>
      <c r="G53" s="29" t="e">
        <f>VLOOKUP($B53,'Sedgefield Circular'!$D$4:$F$50,3,FALSE)</f>
        <v>#N/A</v>
      </c>
      <c r="H53" s="29" t="e">
        <f>VLOOKUP($B53,'Coxhoe GW circ'!$D$4:$G$50,3,FALSE)</f>
        <v>#N/A</v>
      </c>
      <c r="I53" s="29" t="e">
        <f>VLOOKUP($B53,'Coxhoe Fields'!$D$4:$G$50,3,FALSE)</f>
        <v>#N/A</v>
      </c>
      <c r="J53" s="29" t="e">
        <f>VLOOKUP($B53,'Sedgefield 4'!$D$4:$G$50,3,FALSE)</f>
        <v>#N/A</v>
      </c>
      <c r="K53" s="29" t="e">
        <f>VLOOKUP($B53,'Walkway and Fishburn'!$D$4:$G$50,3,FALSE)</f>
        <v>#N/A</v>
      </c>
      <c r="L53" s="29" t="e">
        <f>VLOOKUP($B53,'Balls to Bridge'!$D$4:$G$50,3,FALSE)</f>
        <v>#N/A</v>
      </c>
      <c r="M53" s="29" t="e">
        <f>VLOOKUP($B53,Hett!$D$4:$G$50,3,FALSE)</f>
        <v>#N/A</v>
      </c>
      <c r="N53" s="29" t="e">
        <f>VLOOKUP($B53,Wynyard!$D$4:$G$50,3,FALSE)</f>
        <v>#N/A</v>
      </c>
      <c r="O53" s="29" t="e">
        <f>VLOOKUP($B53,'Mad Mile'!$D$4:$G$50,3,FALSE)</f>
        <v>#N/A</v>
      </c>
      <c r="P53" s="41">
        <f t="shared" si="12"/>
        <v>0</v>
      </c>
      <c r="Q53" s="12">
        <f t="shared" si="1"/>
        <v>0</v>
      </c>
      <c r="R53" s="12">
        <f t="shared" si="2"/>
        <v>0</v>
      </c>
      <c r="S53" s="12">
        <f t="shared" si="3"/>
        <v>0</v>
      </c>
      <c r="T53" s="12">
        <f t="shared" si="4"/>
        <v>0</v>
      </c>
      <c r="U53" s="12">
        <f t="shared" si="5"/>
        <v>0</v>
      </c>
      <c r="V53" s="12">
        <f t="shared" si="6"/>
        <v>0</v>
      </c>
      <c r="W53" s="12">
        <f t="shared" si="7"/>
        <v>0</v>
      </c>
      <c r="X53" s="12">
        <f t="shared" si="8"/>
        <v>0</v>
      </c>
      <c r="Y53" s="12">
        <f t="shared" si="9"/>
        <v>0</v>
      </c>
      <c r="Z53" s="12">
        <f t="shared" si="10"/>
        <v>0</v>
      </c>
    </row>
    <row r="54" spans="2:26" x14ac:dyDescent="0.25">
      <c r="B54" s="28" t="s">
        <v>57</v>
      </c>
      <c r="C54" s="28">
        <v>2</v>
      </c>
      <c r="D54" s="28" t="s">
        <v>124</v>
      </c>
      <c r="E54" s="30">
        <f>SUM(LARGE($Q54:$Z54,{1,2,3,4,5,6,7}))</f>
        <v>0</v>
      </c>
      <c r="F54" s="29" t="e">
        <f>VLOOKUP($B54,WPL!$D$4:$G$50,3,FALSE)</f>
        <v>#N/A</v>
      </c>
      <c r="G54" s="29" t="e">
        <f>VLOOKUP($B54,'Sedgefield Circular'!$D$4:$F$50,3,FALSE)</f>
        <v>#N/A</v>
      </c>
      <c r="H54" s="29" t="e">
        <f>VLOOKUP($B54,'Coxhoe GW circ'!$D$4:$G$50,3,FALSE)</f>
        <v>#N/A</v>
      </c>
      <c r="I54" s="29" t="e">
        <f>VLOOKUP($B54,'Coxhoe Fields'!$D$4:$G$50,3,FALSE)</f>
        <v>#N/A</v>
      </c>
      <c r="J54" s="29" t="e">
        <f>VLOOKUP($B54,'Sedgefield 4'!$D$4:$G$50,3,FALSE)</f>
        <v>#N/A</v>
      </c>
      <c r="K54" s="29" t="e">
        <f>VLOOKUP($B54,'Walkway and Fishburn'!$D$4:$G$50,3,FALSE)</f>
        <v>#N/A</v>
      </c>
      <c r="L54" s="29" t="e">
        <f>VLOOKUP($B54,'Balls to Bridge'!$D$4:$G$50,3,FALSE)</f>
        <v>#N/A</v>
      </c>
      <c r="M54" s="29" t="e">
        <f>VLOOKUP($B54,Hett!$D$4:$G$50,3,FALSE)</f>
        <v>#N/A</v>
      </c>
      <c r="N54" s="29" t="e">
        <f>VLOOKUP($B54,Wynyard!$D$4:$G$50,3,FALSE)</f>
        <v>#N/A</v>
      </c>
      <c r="O54" s="29" t="e">
        <f>VLOOKUP($B54,'Mad Mile'!$D$4:$G$50,3,FALSE)</f>
        <v>#N/A</v>
      </c>
      <c r="P54" s="41">
        <f t="shared" si="12"/>
        <v>0</v>
      </c>
      <c r="Q54" s="12">
        <f t="shared" si="1"/>
        <v>0</v>
      </c>
      <c r="R54" s="12">
        <f t="shared" si="2"/>
        <v>0</v>
      </c>
      <c r="S54" s="12">
        <f t="shared" si="3"/>
        <v>0</v>
      </c>
      <c r="T54" s="12">
        <f t="shared" si="4"/>
        <v>0</v>
      </c>
      <c r="U54" s="12">
        <f t="shared" si="5"/>
        <v>0</v>
      </c>
      <c r="V54" s="12">
        <f t="shared" si="6"/>
        <v>0</v>
      </c>
      <c r="W54" s="12">
        <f t="shared" si="7"/>
        <v>0</v>
      </c>
      <c r="X54" s="12">
        <f t="shared" si="8"/>
        <v>0</v>
      </c>
      <c r="Y54" s="12">
        <f t="shared" si="9"/>
        <v>0</v>
      </c>
      <c r="Z54" s="12">
        <f t="shared" si="10"/>
        <v>0</v>
      </c>
    </row>
    <row r="55" spans="2:26" x14ac:dyDescent="0.25">
      <c r="B55" s="28" t="s">
        <v>63</v>
      </c>
      <c r="C55" s="28">
        <v>2</v>
      </c>
      <c r="D55" s="28" t="s">
        <v>124</v>
      </c>
      <c r="E55" s="30">
        <f>SUM(LARGE($Q55:$Z55,{1,2,3,4,5,6,7}))</f>
        <v>0</v>
      </c>
      <c r="F55" s="29" t="e">
        <f>VLOOKUP($B55,WPL!$D$4:$G$50,3,FALSE)</f>
        <v>#N/A</v>
      </c>
      <c r="G55" s="29" t="e">
        <f>VLOOKUP($B55,'Sedgefield Circular'!$D$4:$F$50,3,FALSE)</f>
        <v>#N/A</v>
      </c>
      <c r="H55" s="29" t="e">
        <f>VLOOKUP($B55,'Coxhoe GW circ'!$D$4:$G$50,3,FALSE)</f>
        <v>#N/A</v>
      </c>
      <c r="I55" s="29" t="e">
        <f>VLOOKUP($B55,'Coxhoe Fields'!$D$4:$G$50,3,FALSE)</f>
        <v>#N/A</v>
      </c>
      <c r="J55" s="29" t="e">
        <f>VLOOKUP($B55,'Sedgefield 4'!$D$4:$G$50,3,FALSE)</f>
        <v>#N/A</v>
      </c>
      <c r="K55" s="29" t="e">
        <f>VLOOKUP($B55,'Walkway and Fishburn'!$D$4:$G$50,3,FALSE)</f>
        <v>#N/A</v>
      </c>
      <c r="L55" s="29" t="e">
        <f>VLOOKUP($B55,'Balls to Bridge'!$D$4:$G$50,3,FALSE)</f>
        <v>#N/A</v>
      </c>
      <c r="M55" s="29" t="e">
        <f>VLOOKUP($B55,Hett!$D$4:$G$50,3,FALSE)</f>
        <v>#N/A</v>
      </c>
      <c r="N55" s="29" t="e">
        <f>VLOOKUP($B55,Wynyard!$D$4:$G$50,3,FALSE)</f>
        <v>#N/A</v>
      </c>
      <c r="O55" s="29" t="e">
        <f>VLOOKUP($B55,'Mad Mile'!$D$4:$G$50,3,FALSE)</f>
        <v>#N/A</v>
      </c>
      <c r="P55" s="41">
        <f t="shared" si="12"/>
        <v>0</v>
      </c>
      <c r="Q55" s="12">
        <f t="shared" si="1"/>
        <v>0</v>
      </c>
      <c r="R55" s="12">
        <f t="shared" si="2"/>
        <v>0</v>
      </c>
      <c r="S55" s="12">
        <f t="shared" si="3"/>
        <v>0</v>
      </c>
      <c r="T55" s="12">
        <f t="shared" si="4"/>
        <v>0</v>
      </c>
      <c r="U55" s="12">
        <f t="shared" si="5"/>
        <v>0</v>
      </c>
      <c r="V55" s="12">
        <f t="shared" si="6"/>
        <v>0</v>
      </c>
      <c r="W55" s="12">
        <f t="shared" si="7"/>
        <v>0</v>
      </c>
      <c r="X55" s="12">
        <f t="shared" si="8"/>
        <v>0</v>
      </c>
      <c r="Y55" s="12">
        <f t="shared" si="9"/>
        <v>0</v>
      </c>
      <c r="Z55" s="12">
        <f t="shared" si="10"/>
        <v>0</v>
      </c>
    </row>
    <row r="56" spans="2:26" x14ac:dyDescent="0.25">
      <c r="B56" s="28" t="s">
        <v>64</v>
      </c>
      <c r="C56" s="28">
        <v>2</v>
      </c>
      <c r="D56" s="28" t="s">
        <v>124</v>
      </c>
      <c r="E56" s="30">
        <f>SUM(LARGE($Q56:$Z56,{1,2,3,4,5,6,7}))</f>
        <v>0</v>
      </c>
      <c r="F56" s="29" t="e">
        <f>VLOOKUP($B56,WPL!$D$4:$G$50,3,FALSE)</f>
        <v>#N/A</v>
      </c>
      <c r="G56" s="29" t="e">
        <f>VLOOKUP($B56,'Sedgefield Circular'!$D$4:$F$50,3,FALSE)</f>
        <v>#N/A</v>
      </c>
      <c r="H56" s="29" t="e">
        <f>VLOOKUP($B56,'Coxhoe GW circ'!$D$4:$G$50,3,FALSE)</f>
        <v>#N/A</v>
      </c>
      <c r="I56" s="29" t="e">
        <f>VLOOKUP($B56,'Coxhoe Fields'!$D$4:$G$50,3,FALSE)</f>
        <v>#N/A</v>
      </c>
      <c r="J56" s="29" t="e">
        <f>VLOOKUP($B56,'Sedgefield 4'!$D$4:$G$50,3,FALSE)</f>
        <v>#N/A</v>
      </c>
      <c r="K56" s="29" t="e">
        <f>VLOOKUP($B56,'Walkway and Fishburn'!$D$4:$G$50,3,FALSE)</f>
        <v>#N/A</v>
      </c>
      <c r="L56" s="29" t="e">
        <f>VLOOKUP($B56,'Balls to Bridge'!$D$4:$G$50,3,FALSE)</f>
        <v>#N/A</v>
      </c>
      <c r="M56" s="29" t="e">
        <f>VLOOKUP($B56,Hett!$D$4:$G$50,3,FALSE)</f>
        <v>#N/A</v>
      </c>
      <c r="N56" s="29" t="e">
        <f>VLOOKUP($B56,Wynyard!$D$4:$G$50,3,FALSE)</f>
        <v>#N/A</v>
      </c>
      <c r="O56" s="29" t="e">
        <f>VLOOKUP($B56,'Mad Mile'!$D$4:$G$50,3,FALSE)</f>
        <v>#N/A</v>
      </c>
      <c r="P56" s="41">
        <f t="shared" si="12"/>
        <v>0</v>
      </c>
      <c r="Q56" s="12">
        <f t="shared" si="1"/>
        <v>0</v>
      </c>
      <c r="R56" s="12">
        <f t="shared" si="2"/>
        <v>0</v>
      </c>
      <c r="S56" s="12">
        <f t="shared" si="3"/>
        <v>0</v>
      </c>
      <c r="T56" s="12">
        <f t="shared" si="4"/>
        <v>0</v>
      </c>
      <c r="U56" s="12">
        <f t="shared" si="5"/>
        <v>0</v>
      </c>
      <c r="V56" s="12">
        <f t="shared" si="6"/>
        <v>0</v>
      </c>
      <c r="W56" s="12">
        <f t="shared" si="7"/>
        <v>0</v>
      </c>
      <c r="X56" s="12">
        <f t="shared" si="8"/>
        <v>0</v>
      </c>
      <c r="Y56" s="12">
        <f t="shared" si="9"/>
        <v>0</v>
      </c>
      <c r="Z56" s="12">
        <f t="shared" si="10"/>
        <v>0</v>
      </c>
    </row>
    <row r="57" spans="2:26" x14ac:dyDescent="0.25">
      <c r="B57" s="28" t="s">
        <v>66</v>
      </c>
      <c r="C57" s="28">
        <v>2</v>
      </c>
      <c r="D57" s="28" t="s">
        <v>124</v>
      </c>
      <c r="E57" s="30">
        <f>SUM(LARGE($Q57:$Z57,{1,2,3,4,5,6,7}))</f>
        <v>0</v>
      </c>
      <c r="F57" s="29" t="e">
        <f>VLOOKUP($B57,WPL!$D$4:$G$50,3,FALSE)</f>
        <v>#N/A</v>
      </c>
      <c r="G57" s="29" t="e">
        <f>VLOOKUP($B57,'Sedgefield Circular'!$D$4:$F$50,3,FALSE)</f>
        <v>#N/A</v>
      </c>
      <c r="H57" s="29" t="e">
        <f>VLOOKUP($B57,'Coxhoe GW circ'!$D$4:$G$50,3,FALSE)</f>
        <v>#N/A</v>
      </c>
      <c r="I57" s="29" t="e">
        <f>VLOOKUP($B57,'Coxhoe Fields'!$D$4:$G$50,3,FALSE)</f>
        <v>#N/A</v>
      </c>
      <c r="J57" s="29" t="e">
        <f>VLOOKUP($B57,'Sedgefield 4'!$D$4:$G$50,3,FALSE)</f>
        <v>#N/A</v>
      </c>
      <c r="K57" s="29" t="e">
        <f>VLOOKUP($B57,'Walkway and Fishburn'!$D$4:$G$50,3,FALSE)</f>
        <v>#N/A</v>
      </c>
      <c r="L57" s="29" t="e">
        <f>VLOOKUP($B57,'Balls to Bridge'!$D$4:$G$50,3,FALSE)</f>
        <v>#N/A</v>
      </c>
      <c r="M57" s="29" t="e">
        <f>VLOOKUP($B57,Hett!$D$4:$G$50,3,FALSE)</f>
        <v>#N/A</v>
      </c>
      <c r="N57" s="29" t="e">
        <f>VLOOKUP($B57,Wynyard!$D$4:$G$50,3,FALSE)</f>
        <v>#N/A</v>
      </c>
      <c r="O57" s="29" t="e">
        <f>VLOOKUP($B57,'Mad Mile'!$D$4:$G$50,3,FALSE)</f>
        <v>#N/A</v>
      </c>
      <c r="P57" s="41">
        <f t="shared" si="12"/>
        <v>0</v>
      </c>
      <c r="Q57" s="12">
        <f t="shared" si="1"/>
        <v>0</v>
      </c>
      <c r="R57" s="12">
        <f t="shared" si="2"/>
        <v>0</v>
      </c>
      <c r="S57" s="12">
        <f t="shared" si="3"/>
        <v>0</v>
      </c>
      <c r="T57" s="12">
        <f t="shared" si="4"/>
        <v>0</v>
      </c>
      <c r="U57" s="12">
        <f t="shared" si="5"/>
        <v>0</v>
      </c>
      <c r="V57" s="12">
        <f t="shared" si="6"/>
        <v>0</v>
      </c>
      <c r="W57" s="12">
        <f t="shared" si="7"/>
        <v>0</v>
      </c>
      <c r="X57" s="12">
        <f t="shared" si="8"/>
        <v>0</v>
      </c>
      <c r="Y57" s="12">
        <f t="shared" si="9"/>
        <v>0</v>
      </c>
      <c r="Z57" s="12">
        <f t="shared" si="10"/>
        <v>0</v>
      </c>
    </row>
    <row r="58" spans="2:26" x14ac:dyDescent="0.25">
      <c r="B58" s="28" t="s">
        <v>67</v>
      </c>
      <c r="C58" s="28">
        <v>2</v>
      </c>
      <c r="D58" s="28" t="s">
        <v>124</v>
      </c>
      <c r="E58" s="30">
        <f>SUM(LARGE($Q58:$Z58,{1,2,3,4,5,6,7}))</f>
        <v>0</v>
      </c>
      <c r="F58" s="29" t="e">
        <f>VLOOKUP($B58,WPL!$D$4:$G$50,3,FALSE)</f>
        <v>#N/A</v>
      </c>
      <c r="G58" s="29" t="e">
        <f>VLOOKUP($B58,'Sedgefield Circular'!$D$4:$F$50,3,FALSE)</f>
        <v>#N/A</v>
      </c>
      <c r="H58" s="29" t="e">
        <f>VLOOKUP($B58,'Coxhoe GW circ'!$D$4:$G$50,3,FALSE)</f>
        <v>#N/A</v>
      </c>
      <c r="I58" s="29" t="e">
        <f>VLOOKUP($B58,'Coxhoe Fields'!$D$4:$G$50,3,FALSE)</f>
        <v>#N/A</v>
      </c>
      <c r="J58" s="29" t="e">
        <f>VLOOKUP($B58,'Sedgefield 4'!$D$4:$G$50,3,FALSE)</f>
        <v>#N/A</v>
      </c>
      <c r="K58" s="29" t="e">
        <f>VLOOKUP($B58,'Walkway and Fishburn'!$D$4:$G$50,3,FALSE)</f>
        <v>#N/A</v>
      </c>
      <c r="L58" s="29" t="e">
        <f>VLOOKUP($B58,'Balls to Bridge'!$D$4:$G$50,3,FALSE)</f>
        <v>#N/A</v>
      </c>
      <c r="M58" s="29" t="e">
        <f>VLOOKUP($B58,Hett!$D$4:$G$50,3,FALSE)</f>
        <v>#N/A</v>
      </c>
      <c r="N58" s="29" t="e">
        <f>VLOOKUP($B58,Wynyard!$D$4:$G$50,3,FALSE)</f>
        <v>#N/A</v>
      </c>
      <c r="O58" s="29" t="e">
        <f>VLOOKUP($B58,'Mad Mile'!$D$4:$G$50,3,FALSE)</f>
        <v>#N/A</v>
      </c>
      <c r="P58" s="41">
        <f t="shared" si="12"/>
        <v>0</v>
      </c>
      <c r="Q58" s="12">
        <f t="shared" si="1"/>
        <v>0</v>
      </c>
      <c r="R58" s="12">
        <f t="shared" si="2"/>
        <v>0</v>
      </c>
      <c r="S58" s="12">
        <f t="shared" si="3"/>
        <v>0</v>
      </c>
      <c r="T58" s="12">
        <f t="shared" si="4"/>
        <v>0</v>
      </c>
      <c r="U58" s="12">
        <f t="shared" si="5"/>
        <v>0</v>
      </c>
      <c r="V58" s="12">
        <f t="shared" si="6"/>
        <v>0</v>
      </c>
      <c r="W58" s="12">
        <f t="shared" si="7"/>
        <v>0</v>
      </c>
      <c r="X58" s="12">
        <f t="shared" si="8"/>
        <v>0</v>
      </c>
      <c r="Y58" s="12">
        <f t="shared" si="9"/>
        <v>0</v>
      </c>
      <c r="Z58" s="12">
        <f t="shared" si="10"/>
        <v>0</v>
      </c>
    </row>
    <row r="59" spans="2:26" x14ac:dyDescent="0.25">
      <c r="B59" s="28" t="s">
        <v>69</v>
      </c>
      <c r="C59" s="28">
        <v>2</v>
      </c>
      <c r="D59" s="28" t="s">
        <v>124</v>
      </c>
      <c r="E59" s="30">
        <f>SUM(LARGE($Q59:$Z59,{1,2,3,4,5,6,7}))</f>
        <v>0</v>
      </c>
      <c r="F59" s="29" t="e">
        <f>VLOOKUP($B59,WPL!$D$4:$G$50,3,FALSE)</f>
        <v>#N/A</v>
      </c>
      <c r="G59" s="29" t="e">
        <f>VLOOKUP($B59,'Sedgefield Circular'!$D$4:$F$50,3,FALSE)</f>
        <v>#N/A</v>
      </c>
      <c r="H59" s="29" t="e">
        <f>VLOOKUP($B59,'Coxhoe GW circ'!$D$4:$G$50,3,FALSE)</f>
        <v>#N/A</v>
      </c>
      <c r="I59" s="29" t="e">
        <f>VLOOKUP($B59,'Coxhoe Fields'!$D$4:$G$50,3,FALSE)</f>
        <v>#N/A</v>
      </c>
      <c r="J59" s="29" t="e">
        <f>VLOOKUP($B59,'Sedgefield 4'!$D$4:$G$50,3,FALSE)</f>
        <v>#N/A</v>
      </c>
      <c r="K59" s="29" t="e">
        <f>VLOOKUP($B59,'Walkway and Fishburn'!$D$4:$G$50,3,FALSE)</f>
        <v>#N/A</v>
      </c>
      <c r="L59" s="29" t="e">
        <f>VLOOKUP($B59,'Balls to Bridge'!$D$4:$G$50,3,FALSE)</f>
        <v>#N/A</v>
      </c>
      <c r="M59" s="29" t="e">
        <f>VLOOKUP($B59,Hett!$D$4:$G$50,3,FALSE)</f>
        <v>#N/A</v>
      </c>
      <c r="N59" s="29" t="e">
        <f>VLOOKUP($B59,Wynyard!$D$4:$G$50,3,FALSE)</f>
        <v>#N/A</v>
      </c>
      <c r="O59" s="29" t="e">
        <f>VLOOKUP($B59,'Mad Mile'!$D$4:$G$50,3,FALSE)</f>
        <v>#N/A</v>
      </c>
      <c r="P59" s="41">
        <f t="shared" si="12"/>
        <v>0</v>
      </c>
      <c r="Q59" s="12">
        <f t="shared" si="1"/>
        <v>0</v>
      </c>
      <c r="R59" s="12">
        <f t="shared" si="2"/>
        <v>0</v>
      </c>
      <c r="S59" s="12">
        <f t="shared" si="3"/>
        <v>0</v>
      </c>
      <c r="T59" s="12">
        <f t="shared" si="4"/>
        <v>0</v>
      </c>
      <c r="U59" s="12">
        <f t="shared" si="5"/>
        <v>0</v>
      </c>
      <c r="V59" s="12">
        <f t="shared" si="6"/>
        <v>0</v>
      </c>
      <c r="W59" s="12">
        <f t="shared" si="7"/>
        <v>0</v>
      </c>
      <c r="X59" s="12">
        <f t="shared" si="8"/>
        <v>0</v>
      </c>
      <c r="Y59" s="12">
        <f t="shared" si="9"/>
        <v>0</v>
      </c>
      <c r="Z59" s="12">
        <f t="shared" si="10"/>
        <v>0</v>
      </c>
    </row>
    <row r="60" spans="2:26" x14ac:dyDescent="0.25">
      <c r="B60" s="28" t="s">
        <v>112</v>
      </c>
      <c r="C60" s="28">
        <v>2</v>
      </c>
      <c r="D60" s="28" t="s">
        <v>124</v>
      </c>
      <c r="E60" s="30">
        <f>SUM(LARGE($Q60:$Z60,{1,2,3,4,5,6,7}))</f>
        <v>0</v>
      </c>
      <c r="F60" s="29" t="e">
        <f>VLOOKUP($B60,WPL!$D$4:$G$50,3,FALSE)</f>
        <v>#N/A</v>
      </c>
      <c r="G60" s="29" t="e">
        <f>VLOOKUP($B60,'Sedgefield Circular'!$D$4:$F$50,3,FALSE)</f>
        <v>#N/A</v>
      </c>
      <c r="H60" s="29" t="e">
        <f>VLOOKUP($B60,'Coxhoe GW circ'!$D$4:$G$50,3,FALSE)</f>
        <v>#N/A</v>
      </c>
      <c r="I60" s="29" t="e">
        <f>VLOOKUP($B60,'Coxhoe Fields'!$D$4:$G$50,3,FALSE)</f>
        <v>#N/A</v>
      </c>
      <c r="J60" s="29" t="e">
        <f>VLOOKUP($B60,'Sedgefield 4'!$D$4:$G$50,3,FALSE)</f>
        <v>#N/A</v>
      </c>
      <c r="K60" s="29" t="e">
        <f>VLOOKUP($B60,'Walkway and Fishburn'!$D$4:$G$50,3,FALSE)</f>
        <v>#N/A</v>
      </c>
      <c r="L60" s="29" t="e">
        <f>VLOOKUP($B60,'Balls to Bridge'!$D$4:$G$50,3,FALSE)</f>
        <v>#N/A</v>
      </c>
      <c r="M60" s="29" t="e">
        <f>VLOOKUP($B60,Hett!$D$4:$G$50,3,FALSE)</f>
        <v>#N/A</v>
      </c>
      <c r="N60" s="29" t="e">
        <f>VLOOKUP($B60,Wynyard!$D$4:$G$50,3,FALSE)</f>
        <v>#N/A</v>
      </c>
      <c r="O60" s="29" t="e">
        <f>VLOOKUP($B60,'Mad Mile'!$D$4:$G$50,3,FALSE)</f>
        <v>#N/A</v>
      </c>
      <c r="P60" s="41">
        <f t="shared" si="12"/>
        <v>0</v>
      </c>
      <c r="Q60" s="12">
        <f t="shared" si="1"/>
        <v>0</v>
      </c>
      <c r="R60" s="12">
        <f t="shared" si="2"/>
        <v>0</v>
      </c>
      <c r="S60" s="12">
        <f t="shared" si="3"/>
        <v>0</v>
      </c>
      <c r="T60" s="12">
        <f t="shared" si="4"/>
        <v>0</v>
      </c>
      <c r="U60" s="12">
        <f t="shared" si="5"/>
        <v>0</v>
      </c>
      <c r="V60" s="12">
        <f t="shared" si="6"/>
        <v>0</v>
      </c>
      <c r="W60" s="12">
        <f t="shared" si="7"/>
        <v>0</v>
      </c>
      <c r="X60" s="12">
        <f t="shared" si="8"/>
        <v>0</v>
      </c>
      <c r="Y60" s="12">
        <f t="shared" si="9"/>
        <v>0</v>
      </c>
      <c r="Z60" s="12">
        <f t="shared" si="10"/>
        <v>0</v>
      </c>
    </row>
    <row r="61" spans="2:26" x14ac:dyDescent="0.25">
      <c r="B61" s="28" t="s">
        <v>113</v>
      </c>
      <c r="C61" s="28">
        <v>2</v>
      </c>
      <c r="D61" s="28" t="s">
        <v>124</v>
      </c>
      <c r="E61" s="30">
        <f>SUM(LARGE($Q61:$Z61,{1,2,3,4,5,6,7}))</f>
        <v>0</v>
      </c>
      <c r="F61" s="29" t="e">
        <f>VLOOKUP($B61,WPL!$D$4:$G$50,3,FALSE)</f>
        <v>#N/A</v>
      </c>
      <c r="G61" s="29" t="e">
        <f>VLOOKUP($B61,'Sedgefield Circular'!$D$4:$F$50,3,FALSE)</f>
        <v>#N/A</v>
      </c>
      <c r="H61" s="29" t="e">
        <f>VLOOKUP($B61,'Coxhoe GW circ'!$D$4:$G$50,3,FALSE)</f>
        <v>#N/A</v>
      </c>
      <c r="I61" s="29" t="e">
        <f>VLOOKUP($B61,'Coxhoe Fields'!$D$4:$G$50,3,FALSE)</f>
        <v>#N/A</v>
      </c>
      <c r="J61" s="29" t="e">
        <f>VLOOKUP($B61,'Sedgefield 4'!$D$4:$G$50,3,FALSE)</f>
        <v>#N/A</v>
      </c>
      <c r="K61" s="29" t="e">
        <f>VLOOKUP($B61,'Walkway and Fishburn'!$D$4:$G$50,3,FALSE)</f>
        <v>#N/A</v>
      </c>
      <c r="L61" s="29" t="e">
        <f>VLOOKUP($B61,'Balls to Bridge'!$D$4:$G$50,3,FALSE)</f>
        <v>#N/A</v>
      </c>
      <c r="M61" s="29" t="e">
        <f>VLOOKUP($B61,Hett!$D$4:$G$50,3,FALSE)</f>
        <v>#N/A</v>
      </c>
      <c r="N61" s="29" t="e">
        <f>VLOOKUP($B61,Wynyard!$D$4:$G$50,3,FALSE)</f>
        <v>#N/A</v>
      </c>
      <c r="O61" s="29" t="e">
        <f>VLOOKUP($B61,'Mad Mile'!$D$4:$G$50,3,FALSE)</f>
        <v>#N/A</v>
      </c>
      <c r="P61" s="41">
        <f t="shared" si="12"/>
        <v>0</v>
      </c>
      <c r="Q61" s="12">
        <f t="shared" si="1"/>
        <v>0</v>
      </c>
      <c r="R61" s="12">
        <f t="shared" si="2"/>
        <v>0</v>
      </c>
      <c r="S61" s="12">
        <f t="shared" si="3"/>
        <v>0</v>
      </c>
      <c r="T61" s="12">
        <f t="shared" si="4"/>
        <v>0</v>
      </c>
      <c r="U61" s="12">
        <f t="shared" si="5"/>
        <v>0</v>
      </c>
      <c r="V61" s="12">
        <f t="shared" si="6"/>
        <v>0</v>
      </c>
      <c r="W61" s="12">
        <f t="shared" si="7"/>
        <v>0</v>
      </c>
      <c r="X61" s="12">
        <f t="shared" si="8"/>
        <v>0</v>
      </c>
      <c r="Y61" s="12">
        <f t="shared" si="9"/>
        <v>0</v>
      </c>
      <c r="Z61" s="12">
        <f t="shared" si="10"/>
        <v>0</v>
      </c>
    </row>
    <row r="62" spans="2:26" x14ac:dyDescent="0.25">
      <c r="B62" s="28" t="s">
        <v>71</v>
      </c>
      <c r="C62" s="28">
        <v>2</v>
      </c>
      <c r="D62" s="28" t="s">
        <v>124</v>
      </c>
      <c r="E62" s="30">
        <f>SUM(LARGE($Q62:$Z62,{1,2,3,4,5,6,7}))</f>
        <v>0</v>
      </c>
      <c r="F62" s="29" t="e">
        <f>VLOOKUP($B62,WPL!$D$4:$G$50,3,FALSE)</f>
        <v>#N/A</v>
      </c>
      <c r="G62" s="29" t="e">
        <f>VLOOKUP($B62,'Sedgefield Circular'!$D$4:$F$50,3,FALSE)</f>
        <v>#N/A</v>
      </c>
      <c r="H62" s="29" t="e">
        <f>VLOOKUP($B62,'Coxhoe GW circ'!$D$4:$G$50,3,FALSE)</f>
        <v>#N/A</v>
      </c>
      <c r="I62" s="29" t="e">
        <f>VLOOKUP($B62,'Coxhoe Fields'!$D$4:$G$50,3,FALSE)</f>
        <v>#N/A</v>
      </c>
      <c r="J62" s="29" t="e">
        <f>VLOOKUP($B62,'Sedgefield 4'!$D$4:$G$50,3,FALSE)</f>
        <v>#N/A</v>
      </c>
      <c r="K62" s="29" t="e">
        <f>VLOOKUP($B62,'Walkway and Fishburn'!$D$4:$G$50,3,FALSE)</f>
        <v>#N/A</v>
      </c>
      <c r="L62" s="29" t="e">
        <f>VLOOKUP($B62,'Balls to Bridge'!$D$4:$G$50,3,FALSE)</f>
        <v>#N/A</v>
      </c>
      <c r="M62" s="29" t="e">
        <f>VLOOKUP($B62,Hett!$D$4:$G$50,3,FALSE)</f>
        <v>#N/A</v>
      </c>
      <c r="N62" s="29" t="e">
        <f>VLOOKUP($B62,Wynyard!$D$4:$G$50,3,FALSE)</f>
        <v>#N/A</v>
      </c>
      <c r="O62" s="29" t="e">
        <f>VLOOKUP($B62,'Mad Mile'!$D$4:$G$50,3,FALSE)</f>
        <v>#N/A</v>
      </c>
      <c r="P62" s="41">
        <f t="shared" si="12"/>
        <v>0</v>
      </c>
      <c r="Q62" s="12">
        <f t="shared" si="1"/>
        <v>0</v>
      </c>
      <c r="R62" s="12">
        <f t="shared" si="2"/>
        <v>0</v>
      </c>
      <c r="S62" s="12">
        <f t="shared" si="3"/>
        <v>0</v>
      </c>
      <c r="T62" s="12">
        <f t="shared" si="4"/>
        <v>0</v>
      </c>
      <c r="U62" s="12">
        <f t="shared" si="5"/>
        <v>0</v>
      </c>
      <c r="V62" s="12">
        <f t="shared" si="6"/>
        <v>0</v>
      </c>
      <c r="W62" s="12">
        <f t="shared" si="7"/>
        <v>0</v>
      </c>
      <c r="X62" s="12">
        <f t="shared" si="8"/>
        <v>0</v>
      </c>
      <c r="Y62" s="12">
        <f t="shared" si="9"/>
        <v>0</v>
      </c>
      <c r="Z62" s="12">
        <f t="shared" si="10"/>
        <v>0</v>
      </c>
    </row>
    <row r="63" spans="2:26" x14ac:dyDescent="0.25">
      <c r="B63" s="28" t="s">
        <v>90</v>
      </c>
      <c r="C63" s="28">
        <v>2</v>
      </c>
      <c r="D63" s="28" t="s">
        <v>124</v>
      </c>
      <c r="E63" s="30">
        <f>SUM(LARGE($Q63:$Z63,{1,2,3,4,5,6,7}))</f>
        <v>0</v>
      </c>
      <c r="F63" s="29" t="e">
        <f>VLOOKUP($B63,WPL!$D$4:$G$50,3,FALSE)</f>
        <v>#N/A</v>
      </c>
      <c r="G63" s="29" t="e">
        <f>VLOOKUP($B63,'Sedgefield Circular'!$D$4:$F$50,3,FALSE)</f>
        <v>#N/A</v>
      </c>
      <c r="H63" s="29" t="e">
        <f>VLOOKUP($B63,'Coxhoe GW circ'!$D$4:$G$50,3,FALSE)</f>
        <v>#N/A</v>
      </c>
      <c r="I63" s="29" t="e">
        <f>VLOOKUP($B63,'Coxhoe Fields'!$D$4:$G$50,3,FALSE)</f>
        <v>#N/A</v>
      </c>
      <c r="J63" s="29" t="e">
        <f>VLOOKUP($B63,'Sedgefield 4'!$D$4:$G$50,3,FALSE)</f>
        <v>#N/A</v>
      </c>
      <c r="K63" s="29" t="e">
        <f>VLOOKUP($B63,'Walkway and Fishburn'!$D$4:$G$50,3,FALSE)</f>
        <v>#N/A</v>
      </c>
      <c r="L63" s="29" t="e">
        <f>VLOOKUP($B63,'Balls to Bridge'!$D$4:$G$50,3,FALSE)</f>
        <v>#N/A</v>
      </c>
      <c r="M63" s="29" t="e">
        <f>VLOOKUP($B63,Hett!$D$4:$G$50,3,FALSE)</f>
        <v>#N/A</v>
      </c>
      <c r="N63" s="29" t="e">
        <f>VLOOKUP($B63,Wynyard!$D$4:$G$50,3,FALSE)</f>
        <v>#N/A</v>
      </c>
      <c r="O63" s="29" t="e">
        <f>VLOOKUP($B63,'Mad Mile'!$D$4:$G$50,3,FALSE)</f>
        <v>#N/A</v>
      </c>
      <c r="P63" s="41">
        <f t="shared" si="12"/>
        <v>0</v>
      </c>
      <c r="Q63" s="12">
        <f t="shared" si="1"/>
        <v>0</v>
      </c>
      <c r="R63" s="12">
        <f t="shared" si="2"/>
        <v>0</v>
      </c>
      <c r="S63" s="12">
        <f t="shared" si="3"/>
        <v>0</v>
      </c>
      <c r="T63" s="12">
        <f t="shared" si="4"/>
        <v>0</v>
      </c>
      <c r="U63" s="12">
        <f t="shared" si="5"/>
        <v>0</v>
      </c>
      <c r="V63" s="12">
        <f t="shared" si="6"/>
        <v>0</v>
      </c>
      <c r="W63" s="12">
        <f t="shared" si="7"/>
        <v>0</v>
      </c>
      <c r="X63" s="12">
        <f t="shared" si="8"/>
        <v>0</v>
      </c>
      <c r="Y63" s="12">
        <f t="shared" si="9"/>
        <v>0</v>
      </c>
      <c r="Z63" s="12">
        <f t="shared" si="10"/>
        <v>0</v>
      </c>
    </row>
    <row r="64" spans="2:26" x14ac:dyDescent="0.25">
      <c r="B64" s="28" t="s">
        <v>103</v>
      </c>
      <c r="C64" s="28">
        <v>2</v>
      </c>
      <c r="D64" s="28" t="s">
        <v>124</v>
      </c>
      <c r="E64" s="30">
        <f>SUM(LARGE($Q64:$Z64,{1,2,3,4,5,6,7}))</f>
        <v>0</v>
      </c>
      <c r="F64" s="29" t="e">
        <f>VLOOKUP($B64,WPL!$D$4:$G$50,3,FALSE)</f>
        <v>#N/A</v>
      </c>
      <c r="G64" s="29" t="e">
        <f>VLOOKUP($B64,'Sedgefield Circular'!$D$4:$F$50,3,FALSE)</f>
        <v>#N/A</v>
      </c>
      <c r="H64" s="29" t="e">
        <f>VLOOKUP($B64,'Coxhoe GW circ'!$D$4:$G$50,3,FALSE)</f>
        <v>#N/A</v>
      </c>
      <c r="I64" s="29" t="e">
        <f>VLOOKUP($B64,'Coxhoe Fields'!$D$4:$G$50,3,FALSE)</f>
        <v>#N/A</v>
      </c>
      <c r="J64" s="29" t="e">
        <f>VLOOKUP($B64,'Sedgefield 4'!$D$4:$G$50,3,FALSE)</f>
        <v>#N/A</v>
      </c>
      <c r="K64" s="29" t="e">
        <f>VLOOKUP($B64,'Walkway and Fishburn'!$D$4:$G$50,3,FALSE)</f>
        <v>#N/A</v>
      </c>
      <c r="L64" s="29" t="e">
        <f>VLOOKUP($B64,'Balls to Bridge'!$D$4:$G$50,3,FALSE)</f>
        <v>#N/A</v>
      </c>
      <c r="M64" s="29" t="e">
        <f>VLOOKUP($B64,Hett!$D$4:$G$50,3,FALSE)</f>
        <v>#N/A</v>
      </c>
      <c r="N64" s="29" t="e">
        <f>VLOOKUP($B64,Wynyard!$D$4:$G$50,3,FALSE)</f>
        <v>#N/A</v>
      </c>
      <c r="O64" s="29" t="e">
        <f>VLOOKUP($B64,'Mad Mile'!$D$4:$G$50,3,FALSE)</f>
        <v>#N/A</v>
      </c>
      <c r="P64" s="41">
        <f t="shared" si="12"/>
        <v>0</v>
      </c>
      <c r="Q64" s="12">
        <f t="shared" si="1"/>
        <v>0</v>
      </c>
      <c r="R64" s="12">
        <f t="shared" si="2"/>
        <v>0</v>
      </c>
      <c r="S64" s="12">
        <f t="shared" si="3"/>
        <v>0</v>
      </c>
      <c r="T64" s="12">
        <f t="shared" si="4"/>
        <v>0</v>
      </c>
      <c r="U64" s="12">
        <f t="shared" si="5"/>
        <v>0</v>
      </c>
      <c r="V64" s="12">
        <f t="shared" si="6"/>
        <v>0</v>
      </c>
      <c r="W64" s="12">
        <f t="shared" si="7"/>
        <v>0</v>
      </c>
      <c r="X64" s="12">
        <f t="shared" si="8"/>
        <v>0</v>
      </c>
      <c r="Y64" s="12">
        <f t="shared" si="9"/>
        <v>0</v>
      </c>
      <c r="Z64" s="12">
        <f t="shared" si="10"/>
        <v>0</v>
      </c>
    </row>
    <row r="65" spans="2:26" x14ac:dyDescent="0.25">
      <c r="B65" s="28" t="s">
        <v>108</v>
      </c>
      <c r="C65" s="28">
        <v>2</v>
      </c>
      <c r="D65" s="28" t="s">
        <v>124</v>
      </c>
      <c r="E65" s="30">
        <f>SUM(LARGE($Q65:$Z65,{1,2,3,4,5,6,7}))</f>
        <v>0</v>
      </c>
      <c r="F65" s="29" t="e">
        <f>VLOOKUP($B65,WPL!$D$4:$G$50,3,FALSE)</f>
        <v>#N/A</v>
      </c>
      <c r="G65" s="29" t="e">
        <f>VLOOKUP($B65,'Sedgefield Circular'!$D$4:$F$50,3,FALSE)</f>
        <v>#N/A</v>
      </c>
      <c r="H65" s="29" t="e">
        <f>VLOOKUP($B65,'Coxhoe GW circ'!$D$4:$G$50,3,FALSE)</f>
        <v>#N/A</v>
      </c>
      <c r="I65" s="29" t="e">
        <f>VLOOKUP($B65,'Coxhoe Fields'!$D$4:$G$50,3,FALSE)</f>
        <v>#N/A</v>
      </c>
      <c r="J65" s="29" t="e">
        <f>VLOOKUP($B65,'Sedgefield 4'!$D$4:$G$50,3,FALSE)</f>
        <v>#N/A</v>
      </c>
      <c r="K65" s="29" t="e">
        <f>VLOOKUP($B65,'Walkway and Fishburn'!$D$4:$G$50,3,FALSE)</f>
        <v>#N/A</v>
      </c>
      <c r="L65" s="29" t="e">
        <f>VLOOKUP($B65,'Balls to Bridge'!$D$4:$G$50,3,FALSE)</f>
        <v>#N/A</v>
      </c>
      <c r="M65" s="29" t="e">
        <f>VLOOKUP($B65,Hett!$D$4:$G$50,3,FALSE)</f>
        <v>#N/A</v>
      </c>
      <c r="N65" s="29" t="e">
        <f>VLOOKUP($B65,Wynyard!$D$4:$G$50,3,FALSE)</f>
        <v>#N/A</v>
      </c>
      <c r="O65" s="29" t="e">
        <f>VLOOKUP($B65,'Mad Mile'!$D$4:$G$50,3,FALSE)</f>
        <v>#N/A</v>
      </c>
      <c r="P65" s="41">
        <f t="shared" si="12"/>
        <v>0</v>
      </c>
      <c r="Q65" s="12">
        <f t="shared" ref="Q65" si="13">IF(ISNUMBER(F65),F65,0)</f>
        <v>0</v>
      </c>
      <c r="R65" s="12">
        <f t="shared" ref="R65" si="14">IF(ISNUMBER(G65),G65,0)</f>
        <v>0</v>
      </c>
      <c r="S65" s="12">
        <f t="shared" ref="S65" si="15">IF(ISNUMBER(H65),H65,0)</f>
        <v>0</v>
      </c>
      <c r="T65" s="12">
        <f t="shared" ref="T65" si="16">IF(ISNUMBER(I65),I65,0)</f>
        <v>0</v>
      </c>
      <c r="U65" s="12">
        <f t="shared" ref="U65" si="17">IF(ISNUMBER(J65),J65,0)</f>
        <v>0</v>
      </c>
      <c r="V65" s="12">
        <f t="shared" ref="V65" si="18">IF(ISNUMBER(K65),K65,0)</f>
        <v>0</v>
      </c>
      <c r="W65" s="12">
        <f t="shared" ref="W65" si="19">IF(ISNUMBER(L65),L65,0)</f>
        <v>0</v>
      </c>
      <c r="X65" s="12">
        <f t="shared" ref="X65" si="20">IF(ISNUMBER(M65),M65,0)</f>
        <v>0</v>
      </c>
      <c r="Y65" s="12">
        <f t="shared" ref="Y65" si="21">IF(ISNUMBER(N65),N65,0)</f>
        <v>0</v>
      </c>
      <c r="Z65" s="12">
        <f t="shared" ref="Z65" si="22">IF(ISNUMBER(O65),O65,0)</f>
        <v>0</v>
      </c>
    </row>
    <row r="66" spans="2:26" s="3" customFormat="1" x14ac:dyDescent="0.25">
      <c r="B66" s="4"/>
      <c r="C66" s="4"/>
      <c r="D66" s="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26" s="3" customFormat="1" x14ac:dyDescent="0.25">
      <c r="B67" s="4"/>
      <c r="C67" s="4"/>
      <c r="D67" s="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26" s="3" customFormat="1" x14ac:dyDescent="0.25">
      <c r="B68" s="4"/>
      <c r="C68" s="4"/>
      <c r="D68" s="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2:26" s="3" customFormat="1" x14ac:dyDescent="0.25">
      <c r="B69" s="4"/>
      <c r="C69" s="4"/>
      <c r="D69" s="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26" s="3" customFormat="1" x14ac:dyDescent="0.25">
      <c r="B70" s="4"/>
      <c r="C70" s="4"/>
      <c r="D70" s="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2:26" s="3" customFormat="1" x14ac:dyDescent="0.25">
      <c r="B71" s="4"/>
      <c r="C71" s="4"/>
      <c r="D71" s="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2:26" s="3" customFormat="1" x14ac:dyDescent="0.25">
      <c r="B72" s="4"/>
      <c r="C72" s="4"/>
      <c r="D72" s="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2:26" s="3" customFormat="1" x14ac:dyDescent="0.25">
      <c r="B73" s="4"/>
      <c r="C73" s="4"/>
      <c r="D73" s="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26" s="3" customFormat="1" x14ac:dyDescent="0.25">
      <c r="B74" s="4"/>
      <c r="C74" s="4"/>
      <c r="D74" s="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26" s="3" customFormat="1" x14ac:dyDescent="0.25">
      <c r="B75" s="4"/>
      <c r="C75" s="4"/>
      <c r="D75" s="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26" s="3" customFormat="1" x14ac:dyDescent="0.25">
      <c r="B76" s="4"/>
      <c r="C76" s="4"/>
      <c r="D76" s="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2:26" s="3" customFormat="1" x14ac:dyDescent="0.25">
      <c r="B77" s="4"/>
      <c r="C77" s="4"/>
      <c r="D77" s="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2:26" s="3" customFormat="1" x14ac:dyDescent="0.25">
      <c r="B78" s="4"/>
      <c r="C78" s="4"/>
      <c r="D78" s="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26" s="3" customFormat="1" x14ac:dyDescent="0.25">
      <c r="B79" s="4"/>
      <c r="C79" s="4"/>
      <c r="D79" s="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2:26" s="3" customFormat="1" x14ac:dyDescent="0.25">
      <c r="B80" s="4"/>
      <c r="C80" s="4"/>
      <c r="D80" s="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s="3" customFormat="1" x14ac:dyDescent="0.25">
      <c r="B81" s="4"/>
      <c r="C81" s="4"/>
      <c r="D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s="3" customFormat="1" x14ac:dyDescent="0.25">
      <c r="B82" s="4"/>
      <c r="C82" s="4"/>
      <c r="D82" s="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s="3" customFormat="1" x14ac:dyDescent="0.25">
      <c r="B83" s="4"/>
      <c r="C83" s="4"/>
      <c r="D83" s="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s="3" customFormat="1" x14ac:dyDescent="0.25">
      <c r="B84" s="4"/>
      <c r="C84" s="4"/>
      <c r="D84" s="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s="3" customFormat="1" x14ac:dyDescent="0.25">
      <c r="B85" s="4"/>
      <c r="C85" s="4"/>
      <c r="D85" s="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s="3" customFormat="1" x14ac:dyDescent="0.25">
      <c r="B86" s="4"/>
      <c r="C86" s="4"/>
      <c r="D86" s="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s="3" customFormat="1" x14ac:dyDescent="0.25">
      <c r="B87" s="4"/>
      <c r="C87" s="4"/>
      <c r="D87" s="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 s="3" customFormat="1" x14ac:dyDescent="0.25">
      <c r="B88" s="4"/>
      <c r="C88" s="4"/>
      <c r="D88" s="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s="3" customFormat="1" x14ac:dyDescent="0.25">
      <c r="B89" s="4"/>
      <c r="C89" s="4"/>
      <c r="D89" s="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s="3" customFormat="1" x14ac:dyDescent="0.25">
      <c r="B90" s="4"/>
      <c r="C90" s="4"/>
      <c r="D90" s="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s="3" customFormat="1" x14ac:dyDescent="0.25">
      <c r="B91" s="4"/>
      <c r="C91" s="4"/>
      <c r="D91" s="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s="3" customFormat="1" x14ac:dyDescent="0.25">
      <c r="B92" s="4"/>
      <c r="C92" s="4"/>
      <c r="D92" s="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s="3" customFormat="1" x14ac:dyDescent="0.25">
      <c r="B93" s="4"/>
      <c r="C93" s="4"/>
      <c r="D93" s="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s="3" customFormat="1" x14ac:dyDescent="0.25">
      <c r="B94" s="4"/>
      <c r="C94" s="4"/>
      <c r="D94" s="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s="3" customFormat="1" x14ac:dyDescent="0.25">
      <c r="B95" s="4"/>
      <c r="C95" s="4"/>
      <c r="D95" s="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s="3" customFormat="1" x14ac:dyDescent="0.25">
      <c r="B96" s="4"/>
      <c r="C96" s="4"/>
      <c r="D96" s="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s="3" customFormat="1" x14ac:dyDescent="0.25">
      <c r="B97" s="4"/>
      <c r="C97" s="4"/>
      <c r="D97" s="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s="3" customFormat="1" x14ac:dyDescent="0.25">
      <c r="B98" s="4"/>
      <c r="C98" s="4"/>
      <c r="D98" s="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s="3" customFormat="1" x14ac:dyDescent="0.25">
      <c r="B99" s="4"/>
      <c r="C99" s="4"/>
      <c r="D99" s="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s="3" customFormat="1" x14ac:dyDescent="0.25">
      <c r="B100" s="4"/>
      <c r="C100" s="4"/>
      <c r="D100" s="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s="3" customFormat="1" x14ac:dyDescent="0.25">
      <c r="B101" s="4"/>
      <c r="C101" s="4"/>
      <c r="D101" s="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s="3" customFormat="1" x14ac:dyDescent="0.25">
      <c r="B102" s="4"/>
      <c r="C102" s="4"/>
      <c r="D102" s="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s="3" customFormat="1" x14ac:dyDescent="0.25">
      <c r="B103" s="4"/>
      <c r="C103" s="4"/>
      <c r="D103" s="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s="3" customFormat="1" x14ac:dyDescent="0.25">
      <c r="B104" s="4"/>
      <c r="C104" s="4"/>
      <c r="D104" s="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s="3" customFormat="1" x14ac:dyDescent="0.25">
      <c r="B105" s="4"/>
      <c r="C105" s="4"/>
      <c r="D105" s="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s="3" customFormat="1" x14ac:dyDescent="0.25">
      <c r="B106" s="4"/>
      <c r="C106" s="4"/>
      <c r="D106" s="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s="3" customFormat="1" x14ac:dyDescent="0.25">
      <c r="B107" s="4"/>
      <c r="C107" s="4"/>
      <c r="D107" s="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s="3" customFormat="1" x14ac:dyDescent="0.25">
      <c r="B108" s="4"/>
      <c r="C108" s="4"/>
      <c r="D108" s="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s="3" customFormat="1" x14ac:dyDescent="0.25">
      <c r="B109" s="4"/>
      <c r="C109" s="4"/>
      <c r="D109" s="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s="3" customFormat="1" x14ac:dyDescent="0.25">
      <c r="B110" s="4"/>
      <c r="C110" s="4"/>
      <c r="D110" s="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s="3" customFormat="1" x14ac:dyDescent="0.25">
      <c r="B111" s="4"/>
      <c r="C111" s="4"/>
      <c r="D111" s="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s="3" customFormat="1" x14ac:dyDescent="0.25">
      <c r="B112" s="4"/>
      <c r="C112" s="4"/>
      <c r="D112" s="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s="3" customFormat="1" x14ac:dyDescent="0.25">
      <c r="B113" s="4"/>
      <c r="C113" s="4"/>
      <c r="D113" s="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s="3" customFormat="1" x14ac:dyDescent="0.25">
      <c r="B114" s="4"/>
      <c r="C114" s="4"/>
      <c r="D114" s="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s="3" customFormat="1" x14ac:dyDescent="0.25">
      <c r="B115" s="4"/>
      <c r="C115" s="4"/>
      <c r="D115" s="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s="3" customFormat="1" x14ac:dyDescent="0.25">
      <c r="B116" s="4"/>
      <c r="C116" s="4"/>
      <c r="D116" s="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s="3" customFormat="1" x14ac:dyDescent="0.25">
      <c r="B117" s="4"/>
      <c r="C117" s="4"/>
      <c r="D117" s="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s="3" customFormat="1" x14ac:dyDescent="0.25">
      <c r="B118" s="4"/>
      <c r="C118" s="4"/>
      <c r="D118" s="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s="3" customFormat="1" x14ac:dyDescent="0.25">
      <c r="B119" s="4"/>
      <c r="C119" s="4"/>
      <c r="D119" s="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s="3" customFormat="1" x14ac:dyDescent="0.25">
      <c r="B120" s="4"/>
      <c r="C120" s="4"/>
      <c r="D120" s="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s="3" customFormat="1" x14ac:dyDescent="0.25">
      <c r="B121" s="4"/>
      <c r="C121" s="4"/>
      <c r="D121" s="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s="3" customFormat="1" x14ac:dyDescent="0.25">
      <c r="B122" s="4"/>
      <c r="C122" s="4"/>
      <c r="D122" s="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s="3" customFormat="1" x14ac:dyDescent="0.25">
      <c r="B123" s="4"/>
      <c r="C123" s="4"/>
      <c r="D123" s="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s="3" customFormat="1" x14ac:dyDescent="0.25">
      <c r="B124" s="4"/>
      <c r="C124" s="4"/>
      <c r="D124" s="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s="3" customFormat="1" x14ac:dyDescent="0.25">
      <c r="B125" s="4"/>
      <c r="C125" s="4"/>
      <c r="D125" s="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s="3" customFormat="1" x14ac:dyDescent="0.25">
      <c r="B126" s="4"/>
      <c r="C126" s="4"/>
      <c r="D126" s="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s="3" customFormat="1" x14ac:dyDescent="0.25">
      <c r="B127" s="4"/>
      <c r="C127" s="4"/>
      <c r="D127" s="4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s="3" customFormat="1" x14ac:dyDescent="0.25">
      <c r="B128" s="4"/>
      <c r="C128" s="4"/>
      <c r="D128" s="4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s="3" customFormat="1" x14ac:dyDescent="0.25">
      <c r="B129" s="4"/>
      <c r="C129" s="4"/>
      <c r="D129" s="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s="3" customFormat="1" x14ac:dyDescent="0.25">
      <c r="B130" s="4"/>
      <c r="C130" s="4"/>
      <c r="D130" s="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s="3" customFormat="1" x14ac:dyDescent="0.25">
      <c r="B131" s="4"/>
      <c r="C131" s="4"/>
      <c r="D131" s="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s="3" customFormat="1" x14ac:dyDescent="0.25">
      <c r="B132" s="4"/>
      <c r="C132" s="4"/>
      <c r="D132" s="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s="3" customFormat="1" x14ac:dyDescent="0.25">
      <c r="B133" s="4"/>
      <c r="C133" s="4"/>
      <c r="D133" s="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s="3" customFormat="1" x14ac:dyDescent="0.25">
      <c r="B134" s="4"/>
      <c r="C134" s="4"/>
      <c r="D134" s="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s="3" customFormat="1" x14ac:dyDescent="0.25">
      <c r="B135" s="4"/>
      <c r="C135" s="4"/>
      <c r="D135" s="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s="3" customFormat="1" x14ac:dyDescent="0.25">
      <c r="B136" s="4"/>
      <c r="C136" s="4"/>
      <c r="D136" s="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s="3" customFormat="1" x14ac:dyDescent="0.25">
      <c r="B137" s="4"/>
      <c r="C137" s="4"/>
      <c r="D137" s="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s="3" customFormat="1" x14ac:dyDescent="0.25">
      <c r="B138" s="4"/>
      <c r="C138" s="4"/>
      <c r="D138" s="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s="3" customFormat="1" x14ac:dyDescent="0.25">
      <c r="B139" s="4"/>
      <c r="C139" s="4"/>
      <c r="D139" s="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s="3" customFormat="1" x14ac:dyDescent="0.25">
      <c r="B140" s="4"/>
      <c r="C140" s="4"/>
      <c r="D140" s="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s="3" customFormat="1" x14ac:dyDescent="0.25">
      <c r="B141" s="4"/>
      <c r="C141" s="4"/>
      <c r="D141" s="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s="3" customFormat="1" x14ac:dyDescent="0.25">
      <c r="B142" s="4"/>
      <c r="C142" s="4"/>
      <c r="D142" s="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s="3" customFormat="1" x14ac:dyDescent="0.25">
      <c r="B143" s="4"/>
      <c r="C143" s="4"/>
      <c r="D143" s="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s="3" customFormat="1" x14ac:dyDescent="0.25">
      <c r="B144" s="4"/>
      <c r="C144" s="4"/>
      <c r="D144" s="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s="3" customFormat="1" x14ac:dyDescent="0.25">
      <c r="B145" s="4"/>
      <c r="C145" s="4"/>
      <c r="D145" s="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s="3" customFormat="1" x14ac:dyDescent="0.25">
      <c r="B146" s="4"/>
      <c r="C146" s="4"/>
      <c r="D146" s="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s="3" customFormat="1" x14ac:dyDescent="0.25">
      <c r="B147" s="4"/>
      <c r="C147" s="4"/>
      <c r="D147" s="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s="3" customFormat="1" x14ac:dyDescent="0.25">
      <c r="B148" s="4"/>
      <c r="C148" s="4"/>
      <c r="D148" s="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s="3" customFormat="1" x14ac:dyDescent="0.25">
      <c r="B149" s="4"/>
      <c r="C149" s="4"/>
      <c r="D149" s="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s="3" customFormat="1" x14ac:dyDescent="0.25">
      <c r="B150" s="4"/>
      <c r="C150" s="4"/>
      <c r="D150" s="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s="3" customFormat="1" x14ac:dyDescent="0.25">
      <c r="B151" s="4"/>
      <c r="C151" s="4"/>
      <c r="D151" s="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s="3" customFormat="1" x14ac:dyDescent="0.25">
      <c r="B152" s="4"/>
      <c r="C152" s="4"/>
      <c r="D152" s="4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s="3" customFormat="1" x14ac:dyDescent="0.25">
      <c r="B153" s="4"/>
      <c r="C153" s="4"/>
      <c r="D153" s="4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s="3" customFormat="1" x14ac:dyDescent="0.25">
      <c r="B154" s="4"/>
      <c r="C154" s="4"/>
      <c r="D154" s="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s="3" customFormat="1" x14ac:dyDescent="0.25">
      <c r="B155" s="4"/>
      <c r="C155" s="4"/>
      <c r="D155" s="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s="3" customFormat="1" x14ac:dyDescent="0.25">
      <c r="B156" s="4"/>
      <c r="C156" s="4"/>
      <c r="D156" s="4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s="3" customFormat="1" x14ac:dyDescent="0.25">
      <c r="B157" s="4"/>
      <c r="C157" s="4"/>
      <c r="D157" s="4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s="3" customFormat="1" x14ac:dyDescent="0.25">
      <c r="B158" s="4"/>
      <c r="C158" s="4"/>
      <c r="D158" s="4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s="3" customFormat="1" x14ac:dyDescent="0.25">
      <c r="B159" s="4"/>
      <c r="C159" s="4"/>
      <c r="D159" s="4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s="3" customFormat="1" x14ac:dyDescent="0.25">
      <c r="B160" s="4"/>
      <c r="C160" s="4"/>
      <c r="D160" s="4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s="3" customFormat="1" x14ac:dyDescent="0.25">
      <c r="B161" s="4"/>
      <c r="C161" s="4"/>
      <c r="D161" s="4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s="3" customFormat="1" x14ac:dyDescent="0.25">
      <c r="B162" s="4"/>
      <c r="C162" s="4"/>
      <c r="D162" s="4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s="3" customFormat="1" x14ac:dyDescent="0.25">
      <c r="B163" s="4"/>
      <c r="C163" s="4"/>
      <c r="D163" s="4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s="3" customFormat="1" x14ac:dyDescent="0.25">
      <c r="B164" s="4"/>
      <c r="C164" s="4"/>
      <c r="D164" s="4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s="3" customFormat="1" x14ac:dyDescent="0.25">
      <c r="B165" s="4"/>
      <c r="C165" s="4"/>
      <c r="D165" s="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s="3" customFormat="1" x14ac:dyDescent="0.25">
      <c r="B166" s="4"/>
      <c r="C166" s="4"/>
      <c r="D166" s="4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s="3" customFormat="1" x14ac:dyDescent="0.25">
      <c r="B167" s="4"/>
      <c r="C167" s="4"/>
      <c r="D167" s="4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s="3" customFormat="1" x14ac:dyDescent="0.25">
      <c r="B168" s="4"/>
      <c r="C168" s="4"/>
      <c r="D168" s="4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s="3" customFormat="1" x14ac:dyDescent="0.25">
      <c r="B169" s="4"/>
      <c r="C169" s="4"/>
      <c r="D169" s="4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s="3" customFormat="1" x14ac:dyDescent="0.25">
      <c r="B170" s="4"/>
      <c r="C170" s="4"/>
      <c r="D170" s="4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s="3" customFormat="1" x14ac:dyDescent="0.25">
      <c r="B171" s="4"/>
      <c r="C171" s="4"/>
      <c r="D171" s="4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s="3" customFormat="1" x14ac:dyDescent="0.25">
      <c r="B172" s="4"/>
      <c r="C172" s="4"/>
      <c r="D172" s="4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s="3" customFormat="1" x14ac:dyDescent="0.25">
      <c r="B173" s="4"/>
      <c r="C173" s="4"/>
      <c r="D173" s="4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s="3" customFormat="1" x14ac:dyDescent="0.25">
      <c r="B174" s="4"/>
      <c r="C174" s="4"/>
      <c r="D174" s="4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s="3" customFormat="1" x14ac:dyDescent="0.25">
      <c r="B175" s="4"/>
      <c r="C175" s="4"/>
      <c r="D175" s="4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s="3" customFormat="1" x14ac:dyDescent="0.25">
      <c r="B176" s="4"/>
      <c r="C176" s="4"/>
      <c r="D176" s="4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s="3" customFormat="1" x14ac:dyDescent="0.25">
      <c r="B177" s="4"/>
      <c r="C177" s="4"/>
      <c r="D177" s="4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s="3" customFormat="1" x14ac:dyDescent="0.25">
      <c r="B178" s="4"/>
      <c r="C178" s="4"/>
      <c r="D178" s="4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s="3" customFormat="1" x14ac:dyDescent="0.25">
      <c r="B179" s="4"/>
      <c r="C179" s="4"/>
      <c r="D179" s="4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s="3" customFormat="1" x14ac:dyDescent="0.25">
      <c r="B180" s="4"/>
      <c r="C180" s="4"/>
      <c r="D180" s="4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2:15" s="3" customFormat="1" x14ac:dyDescent="0.25">
      <c r="B181" s="4"/>
      <c r="C181" s="4"/>
      <c r="D181" s="4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2:15" s="3" customFormat="1" x14ac:dyDescent="0.25">
      <c r="B182" s="4"/>
      <c r="C182" s="4"/>
      <c r="D182" s="4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2:15" s="3" customFormat="1" x14ac:dyDescent="0.25">
      <c r="B183" s="4"/>
      <c r="C183" s="4"/>
      <c r="D183" s="4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2:15" s="3" customFormat="1" x14ac:dyDescent="0.25">
      <c r="B184" s="4"/>
      <c r="C184" s="4"/>
      <c r="D184" s="4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2:15" s="3" customFormat="1" x14ac:dyDescent="0.25">
      <c r="B185" s="4"/>
      <c r="C185" s="4"/>
      <c r="D185" s="4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2:15" s="3" customFormat="1" x14ac:dyDescent="0.25">
      <c r="B186" s="4"/>
      <c r="C186" s="4"/>
      <c r="D186" s="4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2:15" s="3" customFormat="1" x14ac:dyDescent="0.25">
      <c r="B187" s="4"/>
      <c r="C187" s="4"/>
      <c r="D187" s="4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2:15" s="3" customFormat="1" x14ac:dyDescent="0.25">
      <c r="B188" s="4"/>
      <c r="C188" s="4"/>
      <c r="D188" s="4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2:15" s="3" customFormat="1" x14ac:dyDescent="0.25">
      <c r="B189" s="4"/>
      <c r="C189" s="4"/>
      <c r="D189" s="4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2:15" s="3" customFormat="1" x14ac:dyDescent="0.25">
      <c r="B190" s="4"/>
      <c r="C190" s="4"/>
      <c r="D190" s="4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2:15" s="3" customFormat="1" x14ac:dyDescent="0.25">
      <c r="B191" s="4"/>
      <c r="C191" s="4"/>
      <c r="D191" s="4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2:15" s="3" customFormat="1" x14ac:dyDescent="0.25">
      <c r="B192" s="4"/>
      <c r="C192" s="4"/>
      <c r="D192" s="4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2:15" s="3" customFormat="1" x14ac:dyDescent="0.25">
      <c r="B193" s="4"/>
      <c r="C193" s="4"/>
      <c r="D193" s="4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2:15" s="3" customFormat="1" x14ac:dyDescent="0.25">
      <c r="B194" s="4"/>
      <c r="C194" s="4"/>
      <c r="D194" s="4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2:15" s="3" customFormat="1" x14ac:dyDescent="0.25">
      <c r="B195" s="4"/>
      <c r="C195" s="4"/>
      <c r="D195" s="4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2:15" s="3" customFormat="1" x14ac:dyDescent="0.25">
      <c r="B196" s="4"/>
      <c r="C196" s="4"/>
      <c r="D196" s="4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2:15" s="3" customFormat="1" x14ac:dyDescent="0.25">
      <c r="B197" s="4"/>
      <c r="C197" s="4"/>
      <c r="D197" s="4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2:15" s="3" customFormat="1" x14ac:dyDescent="0.25">
      <c r="B198" s="4"/>
      <c r="C198" s="4"/>
      <c r="D198" s="4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2:15" s="3" customFormat="1" x14ac:dyDescent="0.25">
      <c r="B199" s="4"/>
      <c r="C199" s="4"/>
      <c r="D199" s="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2:15" s="3" customFormat="1" x14ac:dyDescent="0.25">
      <c r="B200" s="4"/>
      <c r="C200" s="4"/>
      <c r="D200" s="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2:15" s="3" customFormat="1" x14ac:dyDescent="0.25">
      <c r="B201" s="4"/>
      <c r="C201" s="4"/>
      <c r="D201" s="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2:15" s="3" customFormat="1" x14ac:dyDescent="0.25">
      <c r="B202" s="4"/>
      <c r="C202" s="4"/>
      <c r="D202" s="4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2:15" s="3" customFormat="1" x14ac:dyDescent="0.25">
      <c r="B203" s="4"/>
      <c r="C203" s="4"/>
      <c r="D203" s="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2:15" s="3" customFormat="1" x14ac:dyDescent="0.25">
      <c r="B204" s="4"/>
      <c r="C204" s="4"/>
      <c r="D204" s="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2:15" s="3" customFormat="1" x14ac:dyDescent="0.25">
      <c r="B205" s="4"/>
      <c r="C205" s="4"/>
      <c r="D205" s="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2:15" s="3" customFormat="1" x14ac:dyDescent="0.25">
      <c r="B206" s="4"/>
      <c r="C206" s="4"/>
      <c r="D206" s="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2:15" s="3" customFormat="1" x14ac:dyDescent="0.25">
      <c r="B207" s="4"/>
      <c r="C207" s="4"/>
      <c r="D207" s="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2:15" s="3" customFormat="1" x14ac:dyDescent="0.25">
      <c r="B208" s="4"/>
      <c r="C208" s="4"/>
      <c r="D208" s="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2:15" s="3" customFormat="1" x14ac:dyDescent="0.25">
      <c r="B209" s="4"/>
      <c r="C209" s="4"/>
      <c r="D209" s="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2:15" s="3" customFormat="1" x14ac:dyDescent="0.25">
      <c r="B210" s="4"/>
      <c r="C210" s="4"/>
      <c r="D210" s="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2:15" s="3" customFormat="1" x14ac:dyDescent="0.25">
      <c r="B211" s="4"/>
      <c r="C211" s="4"/>
      <c r="D211" s="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2:15" s="3" customFormat="1" x14ac:dyDescent="0.25">
      <c r="B212" s="4"/>
      <c r="C212" s="4"/>
      <c r="D212" s="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2:15" s="3" customFormat="1" x14ac:dyDescent="0.25">
      <c r="B213" s="4"/>
      <c r="C213" s="4"/>
      <c r="D213" s="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2:15" s="3" customFormat="1" x14ac:dyDescent="0.25">
      <c r="B214" s="4"/>
      <c r="C214" s="4"/>
      <c r="D214" s="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2:15" s="3" customFormat="1" x14ac:dyDescent="0.25">
      <c r="B215" s="4"/>
      <c r="C215" s="4"/>
      <c r="D215" s="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2:15" s="3" customFormat="1" x14ac:dyDescent="0.25">
      <c r="B216" s="4"/>
      <c r="C216" s="4"/>
      <c r="D216" s="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2:15" s="3" customFormat="1" x14ac:dyDescent="0.25">
      <c r="B217" s="4"/>
      <c r="C217" s="4"/>
      <c r="D217" s="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2:15" s="3" customFormat="1" x14ac:dyDescent="0.25">
      <c r="B218" s="4"/>
      <c r="C218" s="4"/>
      <c r="D218" s="4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2:15" s="3" customFormat="1" x14ac:dyDescent="0.25">
      <c r="B219" s="4"/>
      <c r="C219" s="4"/>
      <c r="D219" s="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2:15" s="3" customFormat="1" x14ac:dyDescent="0.25">
      <c r="B220" s="4"/>
      <c r="C220" s="4"/>
      <c r="D220" s="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2:15" s="3" customFormat="1" x14ac:dyDescent="0.25">
      <c r="B221" s="4"/>
      <c r="C221" s="4"/>
      <c r="D221" s="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2:15" s="3" customFormat="1" x14ac:dyDescent="0.25">
      <c r="B222" s="4"/>
      <c r="C222" s="4"/>
      <c r="D222" s="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2:15" s="3" customFormat="1" x14ac:dyDescent="0.25">
      <c r="B223" s="4"/>
      <c r="C223" s="4"/>
      <c r="D223" s="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2:15" s="3" customFormat="1" x14ac:dyDescent="0.25">
      <c r="B224" s="4"/>
      <c r="C224" s="4"/>
      <c r="D224" s="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2:15" s="3" customFormat="1" x14ac:dyDescent="0.25">
      <c r="B225" s="4"/>
      <c r="C225" s="4"/>
      <c r="D225" s="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2:15" s="3" customFormat="1" x14ac:dyDescent="0.25">
      <c r="B226" s="4"/>
      <c r="C226" s="4"/>
      <c r="D226" s="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2:15" s="3" customFormat="1" x14ac:dyDescent="0.25">
      <c r="B227" s="4"/>
      <c r="C227" s="4"/>
      <c r="D227" s="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2:15" s="3" customFormat="1" x14ac:dyDescent="0.25">
      <c r="B228" s="4"/>
      <c r="C228" s="4"/>
      <c r="D228" s="4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2:15" s="3" customFormat="1" x14ac:dyDescent="0.25">
      <c r="B229" s="4"/>
      <c r="C229" s="4"/>
      <c r="D229" s="4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2:15" s="3" customFormat="1" x14ac:dyDescent="0.25">
      <c r="B230" s="4"/>
      <c r="C230" s="4"/>
      <c r="D230" s="4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2:15" s="3" customFormat="1" x14ac:dyDescent="0.25">
      <c r="B231" s="4"/>
      <c r="C231" s="4"/>
      <c r="D231" s="4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2:15" s="3" customFormat="1" x14ac:dyDescent="0.25">
      <c r="B232" s="4"/>
      <c r="C232" s="4"/>
      <c r="D232" s="4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2:15" s="3" customFormat="1" x14ac:dyDescent="0.25">
      <c r="B233" s="4"/>
      <c r="C233" s="4"/>
      <c r="D233" s="4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2:15" s="3" customFormat="1" x14ac:dyDescent="0.25">
      <c r="B234" s="4"/>
      <c r="C234" s="4"/>
      <c r="D234" s="4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2:15" s="3" customFormat="1" x14ac:dyDescent="0.25">
      <c r="B235" s="4"/>
      <c r="C235" s="4"/>
      <c r="D235" s="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2:15" s="3" customFormat="1" x14ac:dyDescent="0.25">
      <c r="B236" s="4"/>
      <c r="C236" s="4"/>
      <c r="D236" s="4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2:15" s="3" customFormat="1" x14ac:dyDescent="0.25">
      <c r="B237" s="4"/>
      <c r="C237" s="4"/>
      <c r="D237" s="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2:15" s="3" customFormat="1" x14ac:dyDescent="0.25">
      <c r="B238" s="4"/>
      <c r="C238" s="4"/>
      <c r="D238" s="4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2:15" s="3" customFormat="1" x14ac:dyDescent="0.25">
      <c r="B239" s="4"/>
      <c r="C239" s="4"/>
      <c r="D239" s="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2:15" s="3" customFormat="1" x14ac:dyDescent="0.25">
      <c r="B240" s="4"/>
      <c r="C240" s="4"/>
      <c r="D240" s="4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2:15" s="3" customFormat="1" x14ac:dyDescent="0.25">
      <c r="B241" s="4"/>
      <c r="C241" s="4"/>
      <c r="D241" s="4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2:15" s="3" customFormat="1" x14ac:dyDescent="0.25">
      <c r="B242" s="4"/>
      <c r="C242" s="4"/>
      <c r="D242" s="4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2:15" s="3" customFormat="1" x14ac:dyDescent="0.25">
      <c r="B243" s="4"/>
      <c r="C243" s="4"/>
      <c r="D243" s="4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2:15" s="3" customFormat="1" x14ac:dyDescent="0.25">
      <c r="B244" s="4"/>
      <c r="C244" s="4"/>
      <c r="D244" s="4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2:15" s="3" customFormat="1" x14ac:dyDescent="0.25">
      <c r="B245" s="4"/>
      <c r="C245" s="4"/>
      <c r="D245" s="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2:15" s="3" customFormat="1" x14ac:dyDescent="0.25">
      <c r="B246" s="4"/>
      <c r="C246" s="4"/>
      <c r="D246" s="4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2:15" s="3" customFormat="1" x14ac:dyDescent="0.25">
      <c r="B247" s="4"/>
      <c r="C247" s="4"/>
      <c r="D247" s="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2:15" s="3" customFormat="1" x14ac:dyDescent="0.25">
      <c r="B248" s="4"/>
      <c r="C248" s="4"/>
      <c r="D248" s="4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2:15" s="3" customFormat="1" x14ac:dyDescent="0.25">
      <c r="B249" s="4"/>
      <c r="C249" s="4"/>
      <c r="D249" s="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2:15" s="3" customFormat="1" x14ac:dyDescent="0.25">
      <c r="B250" s="4"/>
      <c r="C250" s="4"/>
      <c r="D250" s="4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2:15" s="3" customFormat="1" x14ac:dyDescent="0.25">
      <c r="B251" s="4"/>
      <c r="C251" s="4"/>
      <c r="D251" s="4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2:15" s="3" customFormat="1" x14ac:dyDescent="0.25">
      <c r="B252" s="4"/>
      <c r="C252" s="4"/>
      <c r="D252" s="4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2:15" s="3" customFormat="1" x14ac:dyDescent="0.25">
      <c r="B253" s="4"/>
      <c r="C253" s="4"/>
      <c r="D253" s="4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2:15" s="3" customFormat="1" x14ac:dyDescent="0.25">
      <c r="B254" s="4"/>
      <c r="C254" s="4"/>
      <c r="D254" s="4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2:15" s="3" customFormat="1" x14ac:dyDescent="0.25">
      <c r="B255" s="4"/>
      <c r="C255" s="4"/>
      <c r="D255" s="4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2:15" s="3" customFormat="1" x14ac:dyDescent="0.25">
      <c r="B256" s="4"/>
      <c r="C256" s="4"/>
      <c r="D256" s="4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2:15" s="3" customFormat="1" x14ac:dyDescent="0.25">
      <c r="B257" s="4"/>
      <c r="C257" s="4"/>
      <c r="D257" s="4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2:15" s="3" customFormat="1" x14ac:dyDescent="0.25">
      <c r="B258" s="4"/>
      <c r="C258" s="4"/>
      <c r="D258" s="4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2:15" s="3" customFormat="1" x14ac:dyDescent="0.25">
      <c r="B259" s="4"/>
      <c r="C259" s="4"/>
      <c r="D259" s="4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2:15" s="3" customFormat="1" x14ac:dyDescent="0.25">
      <c r="B260" s="4"/>
      <c r="C260" s="4"/>
      <c r="D260" s="4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2:15" s="3" customFormat="1" x14ac:dyDescent="0.25">
      <c r="B261" s="4"/>
      <c r="C261" s="4"/>
      <c r="D261" s="4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2:15" s="3" customFormat="1" x14ac:dyDescent="0.25">
      <c r="B262" s="4"/>
      <c r="C262" s="4"/>
      <c r="D262" s="4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2:15" s="3" customFormat="1" x14ac:dyDescent="0.25">
      <c r="B263" s="4"/>
      <c r="C263" s="4"/>
      <c r="D263" s="4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2:15" s="3" customFormat="1" x14ac:dyDescent="0.25">
      <c r="B264" s="4"/>
      <c r="C264" s="4"/>
      <c r="D264" s="4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2:15" s="3" customFormat="1" x14ac:dyDescent="0.25">
      <c r="B265" s="4"/>
      <c r="C265" s="4"/>
      <c r="D265" s="4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2:15" s="3" customFormat="1" x14ac:dyDescent="0.25">
      <c r="B266" s="4"/>
      <c r="C266" s="4"/>
      <c r="D266" s="4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2:15" s="3" customFormat="1" x14ac:dyDescent="0.25">
      <c r="B267" s="4"/>
      <c r="C267" s="4"/>
      <c r="D267" s="4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2:15" s="3" customFormat="1" x14ac:dyDescent="0.25">
      <c r="B268" s="4"/>
      <c r="C268" s="4"/>
      <c r="D268" s="4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2:15" s="3" customFormat="1" x14ac:dyDescent="0.25">
      <c r="B269" s="4"/>
      <c r="C269" s="4"/>
      <c r="D269" s="4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2:15" s="3" customFormat="1" x14ac:dyDescent="0.25">
      <c r="B270" s="4"/>
      <c r="C270" s="4"/>
      <c r="D270" s="4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2:15" s="3" customFormat="1" x14ac:dyDescent="0.25">
      <c r="B271" s="4"/>
      <c r="C271" s="4"/>
      <c r="D271" s="4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2:15" s="3" customFormat="1" x14ac:dyDescent="0.25">
      <c r="B272" s="4"/>
      <c r="C272" s="4"/>
      <c r="D272" s="4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2:15" s="3" customFormat="1" x14ac:dyDescent="0.25">
      <c r="B273" s="4"/>
      <c r="C273" s="4"/>
      <c r="D273" s="4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2:15" s="3" customFormat="1" x14ac:dyDescent="0.25">
      <c r="B274" s="4"/>
      <c r="C274" s="4"/>
      <c r="D274" s="4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2:15" s="3" customFormat="1" x14ac:dyDescent="0.25">
      <c r="B275" s="4"/>
      <c r="C275" s="4"/>
      <c r="D275" s="4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2:15" s="3" customFormat="1" x14ac:dyDescent="0.25">
      <c r="B276" s="4"/>
      <c r="C276" s="4"/>
      <c r="D276" s="4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2:15" s="3" customFormat="1" x14ac:dyDescent="0.25">
      <c r="B277" s="4"/>
      <c r="C277" s="4"/>
      <c r="D277" s="4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2:15" s="3" customFormat="1" x14ac:dyDescent="0.25">
      <c r="B278" s="4"/>
      <c r="C278" s="4"/>
      <c r="D278" s="4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2:15" s="3" customFormat="1" x14ac:dyDescent="0.25">
      <c r="B279" s="4"/>
      <c r="C279" s="4"/>
      <c r="D279" s="4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2:15" s="3" customFormat="1" x14ac:dyDescent="0.25">
      <c r="B280" s="4"/>
      <c r="C280" s="4"/>
      <c r="D280" s="4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2:15" s="3" customFormat="1" x14ac:dyDescent="0.25">
      <c r="B281" s="4"/>
      <c r="C281" s="4"/>
      <c r="D281" s="4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2:15" s="3" customFormat="1" x14ac:dyDescent="0.25">
      <c r="B282" s="4"/>
      <c r="C282" s="4"/>
      <c r="D282" s="4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2:15" s="3" customFormat="1" x14ac:dyDescent="0.25">
      <c r="B283" s="4"/>
      <c r="C283" s="4"/>
      <c r="D283" s="4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2:15" s="3" customFormat="1" x14ac:dyDescent="0.25">
      <c r="B284" s="4"/>
      <c r="C284" s="4"/>
      <c r="D284" s="4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2:15" s="3" customFormat="1" x14ac:dyDescent="0.25">
      <c r="B285" s="4"/>
      <c r="C285" s="4"/>
      <c r="D285" s="4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2:15" s="3" customFormat="1" x14ac:dyDescent="0.25">
      <c r="B286" s="4"/>
      <c r="C286" s="4"/>
      <c r="D286" s="4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2:15" s="3" customFormat="1" x14ac:dyDescent="0.25">
      <c r="B287" s="4"/>
      <c r="C287" s="4"/>
      <c r="D287" s="4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2:15" s="3" customFormat="1" x14ac:dyDescent="0.25">
      <c r="B288" s="4"/>
      <c r="C288" s="4"/>
      <c r="D288" s="4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2:15" s="3" customFormat="1" x14ac:dyDescent="0.25">
      <c r="B289" s="4"/>
      <c r="C289" s="4"/>
      <c r="D289" s="4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2:15" s="3" customFormat="1" x14ac:dyDescent="0.25">
      <c r="B290" s="4"/>
      <c r="C290" s="4"/>
      <c r="D290" s="4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2:15" s="3" customFormat="1" x14ac:dyDescent="0.25">
      <c r="B291" s="4"/>
      <c r="C291" s="4"/>
      <c r="D291" s="4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2:15" s="3" customFormat="1" x14ac:dyDescent="0.25">
      <c r="B292" s="4"/>
      <c r="C292" s="4"/>
      <c r="D292" s="4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2:15" s="3" customFormat="1" x14ac:dyDescent="0.25">
      <c r="B293" s="4"/>
      <c r="C293" s="4"/>
      <c r="D293" s="4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2:15" s="3" customFormat="1" x14ac:dyDescent="0.25">
      <c r="B294" s="4"/>
      <c r="C294" s="4"/>
      <c r="D294" s="4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2:15" s="3" customFormat="1" x14ac:dyDescent="0.25">
      <c r="B295" s="4"/>
      <c r="C295" s="4"/>
      <c r="D295" s="4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2:15" s="3" customFormat="1" x14ac:dyDescent="0.25">
      <c r="B296" s="4"/>
      <c r="C296" s="4"/>
      <c r="D296" s="4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2:15" s="3" customFormat="1" x14ac:dyDescent="0.25">
      <c r="B297" s="4"/>
      <c r="C297" s="4"/>
      <c r="D297" s="4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2:15" s="3" customFormat="1" x14ac:dyDescent="0.25">
      <c r="B298" s="4"/>
      <c r="C298" s="4"/>
      <c r="D298" s="4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2:15" s="3" customFormat="1" x14ac:dyDescent="0.25">
      <c r="B299" s="4"/>
      <c r="C299" s="4"/>
      <c r="D299" s="4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2:15" s="3" customFormat="1" x14ac:dyDescent="0.25">
      <c r="B300" s="4"/>
      <c r="C300" s="4"/>
      <c r="D300" s="4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2:15" s="3" customFormat="1" x14ac:dyDescent="0.25">
      <c r="B301" s="4"/>
      <c r="C301" s="4"/>
      <c r="D301" s="4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2:15" s="3" customFormat="1" x14ac:dyDescent="0.25">
      <c r="B302" s="4"/>
      <c r="C302" s="4"/>
      <c r="D302" s="4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2:15" s="3" customFormat="1" x14ac:dyDescent="0.25">
      <c r="B303" s="4"/>
      <c r="C303" s="4"/>
      <c r="D303" s="4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2:15" s="3" customFormat="1" x14ac:dyDescent="0.25">
      <c r="B304" s="4"/>
      <c r="C304" s="4"/>
      <c r="D304" s="4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2:15" s="3" customFormat="1" x14ac:dyDescent="0.25">
      <c r="B305" s="4"/>
      <c r="C305" s="4"/>
      <c r="D305" s="4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2:15" s="3" customFormat="1" x14ac:dyDescent="0.25">
      <c r="B306" s="4"/>
      <c r="C306" s="4"/>
      <c r="D306" s="4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2:15" s="3" customFormat="1" x14ac:dyDescent="0.25">
      <c r="B307" s="4"/>
      <c r="C307" s="4"/>
      <c r="D307" s="4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2:15" s="3" customFormat="1" x14ac:dyDescent="0.25">
      <c r="B308" s="4"/>
      <c r="C308" s="4"/>
      <c r="D308" s="4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2:15" s="3" customFormat="1" x14ac:dyDescent="0.25">
      <c r="B309" s="4"/>
      <c r="C309" s="4"/>
      <c r="D309" s="4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2:15" s="3" customFormat="1" x14ac:dyDescent="0.25">
      <c r="B310" s="4"/>
      <c r="C310" s="4"/>
      <c r="D310" s="4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2:15" s="3" customFormat="1" x14ac:dyDescent="0.25">
      <c r="B311" s="4"/>
      <c r="C311" s="4"/>
      <c r="D311" s="4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2:15" s="3" customFormat="1" x14ac:dyDescent="0.25">
      <c r="B312" s="4"/>
      <c r="C312" s="4"/>
      <c r="D312" s="4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2:15" s="3" customFormat="1" x14ac:dyDescent="0.25">
      <c r="B313" s="4"/>
      <c r="C313" s="4"/>
      <c r="D313" s="4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2:15" s="3" customFormat="1" x14ac:dyDescent="0.25">
      <c r="B314" s="4"/>
      <c r="C314" s="4"/>
      <c r="D314" s="4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2:15" s="3" customFormat="1" x14ac:dyDescent="0.25">
      <c r="B315" s="4"/>
      <c r="C315" s="4"/>
      <c r="D315" s="4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2:15" s="3" customFormat="1" x14ac:dyDescent="0.25">
      <c r="B316" s="4"/>
      <c r="C316" s="4"/>
      <c r="D316" s="4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2:15" s="3" customFormat="1" x14ac:dyDescent="0.25">
      <c r="B317" s="4"/>
      <c r="C317" s="4"/>
      <c r="D317" s="4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2:15" s="3" customFormat="1" x14ac:dyDescent="0.25">
      <c r="B318" s="4"/>
      <c r="C318" s="4"/>
      <c r="D318" s="4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2:15" s="3" customFormat="1" x14ac:dyDescent="0.25">
      <c r="B319" s="4"/>
      <c r="C319" s="4"/>
      <c r="D319" s="4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2:15" s="3" customFormat="1" x14ac:dyDescent="0.25">
      <c r="B320" s="4"/>
      <c r="C320" s="4"/>
      <c r="D320" s="4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2:15" s="3" customFormat="1" x14ac:dyDescent="0.25">
      <c r="B321" s="4"/>
      <c r="C321" s="4"/>
      <c r="D321" s="4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2:15" s="3" customFormat="1" x14ac:dyDescent="0.25">
      <c r="B322" s="4"/>
      <c r="C322" s="4"/>
      <c r="D322" s="4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2:15" s="3" customFormat="1" x14ac:dyDescent="0.25">
      <c r="B323" s="4"/>
      <c r="C323" s="4"/>
      <c r="D323" s="4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2:15" s="3" customFormat="1" x14ac:dyDescent="0.25">
      <c r="B324" s="4"/>
      <c r="C324" s="4"/>
      <c r="D324" s="4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2:15" s="3" customFormat="1" x14ac:dyDescent="0.25">
      <c r="B325" s="4"/>
      <c r="C325" s="4"/>
      <c r="D325" s="4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2:15" s="3" customFormat="1" x14ac:dyDescent="0.25">
      <c r="B326" s="4"/>
      <c r="C326" s="4"/>
      <c r="D326" s="4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2:15" s="3" customFormat="1" x14ac:dyDescent="0.25">
      <c r="B327" s="4"/>
      <c r="C327" s="4"/>
      <c r="D327" s="4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2:15" s="3" customFormat="1" x14ac:dyDescent="0.25">
      <c r="B328" s="4"/>
      <c r="C328" s="4"/>
      <c r="D328" s="4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2:15" s="3" customFormat="1" x14ac:dyDescent="0.25">
      <c r="B329" s="4"/>
      <c r="C329" s="4"/>
      <c r="D329" s="4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2:15" s="3" customFormat="1" x14ac:dyDescent="0.25">
      <c r="B330" s="4"/>
      <c r="C330" s="4"/>
      <c r="D330" s="4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2:15" s="3" customFormat="1" x14ac:dyDescent="0.25">
      <c r="B331" s="4"/>
      <c r="C331" s="4"/>
      <c r="D331" s="4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2:15" s="3" customFormat="1" x14ac:dyDescent="0.25">
      <c r="B332" s="4"/>
      <c r="C332" s="4"/>
      <c r="D332" s="4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2:15" s="3" customFormat="1" x14ac:dyDescent="0.25">
      <c r="B333" s="4"/>
      <c r="C333" s="4"/>
      <c r="D333" s="4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2:15" s="3" customFormat="1" x14ac:dyDescent="0.25">
      <c r="B334" s="4"/>
      <c r="C334" s="4"/>
      <c r="D334" s="4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2:15" s="3" customFormat="1" x14ac:dyDescent="0.25">
      <c r="B335" s="4"/>
      <c r="C335" s="4"/>
      <c r="D335" s="4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2:15" s="3" customFormat="1" x14ac:dyDescent="0.25">
      <c r="B336" s="4"/>
      <c r="C336" s="4"/>
      <c r="D336" s="4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2:15" s="3" customFormat="1" x14ac:dyDescent="0.25">
      <c r="B337" s="4"/>
      <c r="C337" s="4"/>
      <c r="D337" s="4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2:15" s="3" customFormat="1" x14ac:dyDescent="0.25">
      <c r="B338" s="4"/>
      <c r="C338" s="4"/>
      <c r="D338" s="4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2:15" s="3" customFormat="1" x14ac:dyDescent="0.25">
      <c r="B339" s="4"/>
      <c r="C339" s="4"/>
      <c r="D339" s="4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2:15" s="3" customFormat="1" x14ac:dyDescent="0.25">
      <c r="B340" s="4"/>
      <c r="C340" s="4"/>
      <c r="D340" s="4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2:15" s="3" customFormat="1" x14ac:dyDescent="0.25">
      <c r="B341" s="4"/>
      <c r="C341" s="4"/>
      <c r="D341" s="4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2:15" s="3" customFormat="1" x14ac:dyDescent="0.25">
      <c r="B342" s="4"/>
      <c r="C342" s="4"/>
      <c r="D342" s="4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2:15" s="3" customFormat="1" x14ac:dyDescent="0.25">
      <c r="B343" s="4"/>
      <c r="C343" s="4"/>
      <c r="D343" s="4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2:15" s="3" customFormat="1" x14ac:dyDescent="0.25">
      <c r="B344" s="4"/>
      <c r="C344" s="4"/>
      <c r="D344" s="4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2:15" s="3" customFormat="1" x14ac:dyDescent="0.25">
      <c r="B345" s="4"/>
      <c r="C345" s="4"/>
      <c r="D345" s="4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2:15" s="3" customFormat="1" x14ac:dyDescent="0.25">
      <c r="B346" s="4"/>
      <c r="C346" s="4"/>
      <c r="D346" s="4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2:15" s="3" customFormat="1" x14ac:dyDescent="0.25">
      <c r="B347" s="4"/>
      <c r="C347" s="4"/>
      <c r="D347" s="4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2:15" s="3" customFormat="1" x14ac:dyDescent="0.25">
      <c r="B348" s="4"/>
      <c r="C348" s="4"/>
      <c r="D348" s="4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2:15" s="3" customFormat="1" x14ac:dyDescent="0.25">
      <c r="B349" s="4"/>
      <c r="C349" s="4"/>
      <c r="D349" s="4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2:15" s="3" customFormat="1" x14ac:dyDescent="0.25">
      <c r="B350" s="4"/>
      <c r="C350" s="4"/>
      <c r="D350" s="4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2:15" s="3" customFormat="1" x14ac:dyDescent="0.25">
      <c r="B351" s="4"/>
      <c r="C351" s="4"/>
      <c r="D351" s="4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2:15" s="3" customFormat="1" x14ac:dyDescent="0.25">
      <c r="B352" s="4"/>
      <c r="C352" s="4"/>
      <c r="D352" s="4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2:15" s="3" customFormat="1" x14ac:dyDescent="0.25">
      <c r="B353" s="4"/>
      <c r="C353" s="4"/>
      <c r="D353" s="4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2:15" s="3" customFormat="1" x14ac:dyDescent="0.25">
      <c r="B354" s="4"/>
      <c r="C354" s="4"/>
      <c r="D354" s="4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2:15" s="3" customFormat="1" x14ac:dyDescent="0.25">
      <c r="B355" s="4"/>
      <c r="C355" s="4"/>
      <c r="D355" s="4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2:15" s="3" customFormat="1" x14ac:dyDescent="0.25">
      <c r="B356" s="4"/>
      <c r="C356" s="4"/>
      <c r="D356" s="4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2:15" s="3" customFormat="1" x14ac:dyDescent="0.25">
      <c r="B357" s="4"/>
      <c r="C357" s="4"/>
      <c r="D357" s="4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2:15" s="3" customFormat="1" x14ac:dyDescent="0.25">
      <c r="B358" s="4"/>
      <c r="C358" s="4"/>
      <c r="D358" s="4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2:15" s="3" customFormat="1" x14ac:dyDescent="0.25">
      <c r="B359" s="4"/>
      <c r="C359" s="4"/>
      <c r="D359" s="4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2:15" s="3" customFormat="1" x14ac:dyDescent="0.25">
      <c r="B360" s="4"/>
      <c r="C360" s="4"/>
      <c r="D360" s="4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2:15" s="3" customFormat="1" x14ac:dyDescent="0.25">
      <c r="B361" s="4"/>
      <c r="C361" s="4"/>
      <c r="D361" s="4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2:15" s="3" customFormat="1" x14ac:dyDescent="0.25">
      <c r="B362" s="4"/>
      <c r="C362" s="4"/>
      <c r="D362" s="4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2:15" s="3" customFormat="1" x14ac:dyDescent="0.25">
      <c r="B363" s="4"/>
      <c r="C363" s="4"/>
      <c r="D363" s="4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2:15" s="3" customFormat="1" x14ac:dyDescent="0.25">
      <c r="B364" s="4"/>
      <c r="C364" s="4"/>
      <c r="D364" s="4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2:15" s="3" customFormat="1" x14ac:dyDescent="0.25">
      <c r="B365" s="4"/>
      <c r="C365" s="4"/>
      <c r="D365" s="4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2:15" s="3" customFormat="1" x14ac:dyDescent="0.25">
      <c r="B366" s="4"/>
      <c r="C366" s="4"/>
      <c r="D366" s="4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2:15" s="3" customFormat="1" x14ac:dyDescent="0.25">
      <c r="B367" s="4"/>
      <c r="C367" s="4"/>
      <c r="D367" s="4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2:15" s="3" customFormat="1" x14ac:dyDescent="0.25">
      <c r="B368" s="4"/>
      <c r="C368" s="4"/>
      <c r="D368" s="4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2:15" s="3" customFormat="1" x14ac:dyDescent="0.25">
      <c r="B369" s="4"/>
      <c r="C369" s="4"/>
      <c r="D369" s="4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2:15" s="3" customFormat="1" x14ac:dyDescent="0.25">
      <c r="B370" s="4"/>
      <c r="C370" s="4"/>
      <c r="D370" s="4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2:15" s="3" customFormat="1" x14ac:dyDescent="0.25">
      <c r="B371" s="4"/>
      <c r="C371" s="4"/>
      <c r="D371" s="4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2:15" s="3" customFormat="1" x14ac:dyDescent="0.25">
      <c r="B372" s="4"/>
      <c r="C372" s="4"/>
      <c r="D372" s="4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2:15" s="3" customFormat="1" x14ac:dyDescent="0.25">
      <c r="B373" s="4"/>
      <c r="C373" s="4"/>
      <c r="D373" s="4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2:15" s="3" customFormat="1" x14ac:dyDescent="0.25">
      <c r="B374" s="4"/>
      <c r="C374" s="4"/>
      <c r="D374" s="4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2:15" s="3" customFormat="1" x14ac:dyDescent="0.25">
      <c r="B375" s="4"/>
      <c r="C375" s="4"/>
      <c r="D375" s="4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2:15" s="3" customFormat="1" x14ac:dyDescent="0.25">
      <c r="B376" s="4"/>
      <c r="C376" s="4"/>
      <c r="D376" s="4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2:15" s="3" customFormat="1" x14ac:dyDescent="0.25">
      <c r="B377" s="4"/>
      <c r="C377" s="4"/>
      <c r="D377" s="4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2:15" s="3" customFormat="1" x14ac:dyDescent="0.25">
      <c r="B378" s="4"/>
      <c r="C378" s="4"/>
      <c r="D378" s="4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2:15" s="3" customFormat="1" x14ac:dyDescent="0.25">
      <c r="B379" s="4"/>
      <c r="C379" s="4"/>
      <c r="D379" s="4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2:15" s="3" customFormat="1" x14ac:dyDescent="0.25">
      <c r="B380" s="4"/>
      <c r="C380" s="4"/>
      <c r="D380" s="4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2:15" s="3" customFormat="1" x14ac:dyDescent="0.25">
      <c r="B381" s="4"/>
      <c r="C381" s="4"/>
      <c r="D381" s="4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2:15" s="3" customFormat="1" x14ac:dyDescent="0.25">
      <c r="B382" s="4"/>
      <c r="C382" s="4"/>
      <c r="D382" s="4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2:15" s="3" customFormat="1" x14ac:dyDescent="0.25">
      <c r="B383" s="4"/>
      <c r="C383" s="4"/>
      <c r="D383" s="4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2:15" s="3" customFormat="1" x14ac:dyDescent="0.25">
      <c r="B384" s="4"/>
      <c r="C384" s="4"/>
      <c r="D384" s="4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2:15" s="3" customFormat="1" x14ac:dyDescent="0.25">
      <c r="B385" s="4"/>
      <c r="C385" s="4"/>
      <c r="D385" s="4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2:15" s="3" customFormat="1" x14ac:dyDescent="0.25">
      <c r="B386" s="4"/>
      <c r="C386" s="4"/>
      <c r="D386" s="4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2:15" s="3" customFormat="1" x14ac:dyDescent="0.25">
      <c r="B387" s="4"/>
      <c r="C387" s="4"/>
      <c r="D387" s="4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2:15" s="3" customFormat="1" x14ac:dyDescent="0.25">
      <c r="B388" s="4"/>
      <c r="C388" s="4"/>
      <c r="D388" s="4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2:15" s="3" customFormat="1" x14ac:dyDescent="0.25">
      <c r="B389" s="4"/>
      <c r="C389" s="4"/>
      <c r="D389" s="4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2:15" s="2" customFormat="1" x14ac:dyDescent="0.25">
      <c r="B390" s="6"/>
      <c r="C390" s="6"/>
      <c r="D390" s="6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2:15" s="2" customFormat="1" x14ac:dyDescent="0.25">
      <c r="B391" s="6"/>
      <c r="C391" s="6"/>
      <c r="D391" s="6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2:15" s="2" customFormat="1" x14ac:dyDescent="0.25">
      <c r="B392" s="6"/>
      <c r="C392" s="6"/>
      <c r="D392" s="6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2:15" s="2" customFormat="1" x14ac:dyDescent="0.25">
      <c r="B393" s="6"/>
      <c r="C393" s="6"/>
      <c r="D393" s="6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2:15" s="2" customFormat="1" x14ac:dyDescent="0.25">
      <c r="B394" s="6"/>
      <c r="C394" s="6"/>
      <c r="D394" s="6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2:15" s="2" customFormat="1" x14ac:dyDescent="0.25">
      <c r="B395" s="6"/>
      <c r="C395" s="6"/>
      <c r="D395" s="6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2:15" s="2" customFormat="1" x14ac:dyDescent="0.25">
      <c r="B396" s="6"/>
      <c r="C396" s="6"/>
      <c r="D396" s="6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2:15" s="2" customFormat="1" x14ac:dyDescent="0.25">
      <c r="B397" s="6"/>
      <c r="C397" s="6"/>
      <c r="D397" s="6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2:15" s="2" customFormat="1" x14ac:dyDescent="0.25">
      <c r="B398" s="6"/>
      <c r="C398" s="6"/>
      <c r="D398" s="6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2:15" s="2" customFormat="1" x14ac:dyDescent="0.25">
      <c r="B399" s="6"/>
      <c r="C399" s="6"/>
      <c r="D399" s="6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2:15" s="2" customFormat="1" x14ac:dyDescent="0.25">
      <c r="B400" s="6"/>
      <c r="C400" s="6"/>
      <c r="D400" s="6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2:15" s="2" customFormat="1" x14ac:dyDescent="0.25">
      <c r="B401" s="6"/>
      <c r="C401" s="6"/>
      <c r="D401" s="6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2:15" s="2" customFormat="1" x14ac:dyDescent="0.25">
      <c r="B402" s="6"/>
      <c r="C402" s="6"/>
      <c r="D402" s="6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2:15" s="2" customFormat="1" x14ac:dyDescent="0.25">
      <c r="B403" s="6"/>
      <c r="C403" s="6"/>
      <c r="D403" s="6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2:15" s="2" customFormat="1" x14ac:dyDescent="0.25">
      <c r="B404" s="6"/>
      <c r="C404" s="6"/>
      <c r="D404" s="6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2:15" s="2" customFormat="1" x14ac:dyDescent="0.25">
      <c r="B405" s="6"/>
      <c r="C405" s="6"/>
      <c r="D405" s="6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2:15" s="2" customFormat="1" x14ac:dyDescent="0.25">
      <c r="B406" s="6"/>
      <c r="C406" s="6"/>
      <c r="D406" s="6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2:15" s="2" customFormat="1" x14ac:dyDescent="0.25">
      <c r="B407" s="6"/>
      <c r="C407" s="6"/>
      <c r="D407" s="6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2:15" s="2" customFormat="1" x14ac:dyDescent="0.25">
      <c r="B408" s="6"/>
      <c r="C408" s="6"/>
      <c r="D408" s="6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2:15" s="2" customFormat="1" x14ac:dyDescent="0.25">
      <c r="B409" s="6"/>
      <c r="C409" s="6"/>
      <c r="D409" s="6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2:15" s="2" customFormat="1" x14ac:dyDescent="0.25">
      <c r="B410" s="6"/>
      <c r="C410" s="6"/>
      <c r="D410" s="6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2:15" s="2" customFormat="1" x14ac:dyDescent="0.25">
      <c r="B411" s="6"/>
      <c r="C411" s="6"/>
      <c r="D411" s="6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2:15" s="2" customFormat="1" x14ac:dyDescent="0.25">
      <c r="B412" s="6"/>
      <c r="C412" s="6"/>
      <c r="D412" s="6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2:15" s="2" customFormat="1" x14ac:dyDescent="0.25">
      <c r="B413" s="6"/>
      <c r="C413" s="6"/>
      <c r="D413" s="6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2:15" s="2" customFormat="1" x14ac:dyDescent="0.25">
      <c r="B414" s="6"/>
      <c r="C414" s="6"/>
      <c r="D414" s="6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2:15" s="2" customFormat="1" x14ac:dyDescent="0.25">
      <c r="B415" s="6"/>
      <c r="C415" s="6"/>
      <c r="D415" s="6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2:15" s="2" customFormat="1" x14ac:dyDescent="0.25">
      <c r="B416" s="6"/>
      <c r="C416" s="6"/>
      <c r="D416" s="6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2:15" s="2" customFormat="1" x14ac:dyDescent="0.25">
      <c r="B417" s="6"/>
      <c r="C417" s="6"/>
      <c r="D417" s="6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2:15" s="2" customFormat="1" x14ac:dyDescent="0.25">
      <c r="B418" s="6"/>
      <c r="C418" s="6"/>
      <c r="D418" s="6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2:15" s="2" customFormat="1" x14ac:dyDescent="0.25">
      <c r="B419" s="6"/>
      <c r="C419" s="6"/>
      <c r="D419" s="6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2:15" s="2" customFormat="1" x14ac:dyDescent="0.25">
      <c r="B420" s="6"/>
      <c r="C420" s="6"/>
      <c r="D420" s="6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2:15" s="2" customFormat="1" x14ac:dyDescent="0.25">
      <c r="B421" s="6"/>
      <c r="C421" s="6"/>
      <c r="D421" s="6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2:15" s="2" customFormat="1" x14ac:dyDescent="0.25">
      <c r="B422" s="6"/>
      <c r="C422" s="6"/>
      <c r="D422" s="6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2:15" s="2" customFormat="1" x14ac:dyDescent="0.25">
      <c r="B423" s="6"/>
      <c r="C423" s="6"/>
      <c r="D423" s="6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2:15" s="2" customFormat="1" x14ac:dyDescent="0.25">
      <c r="B424" s="6"/>
      <c r="C424" s="6"/>
      <c r="D424" s="6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2:15" s="2" customFormat="1" x14ac:dyDescent="0.25">
      <c r="B425" s="6"/>
      <c r="C425" s="6"/>
      <c r="D425" s="6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2:15" s="2" customFormat="1" x14ac:dyDescent="0.25">
      <c r="B426" s="6"/>
      <c r="C426" s="6"/>
      <c r="D426" s="6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2:15" s="2" customFormat="1" x14ac:dyDescent="0.25">
      <c r="B427" s="6"/>
      <c r="C427" s="6"/>
      <c r="D427" s="6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2:15" s="2" customFormat="1" x14ac:dyDescent="0.25">
      <c r="B428" s="6"/>
      <c r="C428" s="6"/>
      <c r="D428" s="6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2:15" s="2" customFormat="1" x14ac:dyDescent="0.25">
      <c r="B429" s="6"/>
      <c r="C429" s="6"/>
      <c r="D429" s="6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2:15" s="2" customFormat="1" x14ac:dyDescent="0.25">
      <c r="B430" s="6"/>
      <c r="C430" s="6"/>
      <c r="D430" s="6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2:15" s="2" customFormat="1" x14ac:dyDescent="0.25">
      <c r="B431" s="6"/>
      <c r="C431" s="6"/>
      <c r="D431" s="6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2:15" s="2" customFormat="1" x14ac:dyDescent="0.25">
      <c r="B432" s="6"/>
      <c r="C432" s="6"/>
      <c r="D432" s="6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2:15" s="2" customFormat="1" x14ac:dyDescent="0.25">
      <c r="B433" s="6"/>
      <c r="C433" s="6"/>
      <c r="D433" s="6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2:15" s="2" customFormat="1" x14ac:dyDescent="0.25">
      <c r="B434" s="6"/>
      <c r="C434" s="6"/>
      <c r="D434" s="6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2:15" s="2" customFormat="1" x14ac:dyDescent="0.25">
      <c r="B435" s="6"/>
      <c r="C435" s="6"/>
      <c r="D435" s="6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2:15" s="2" customFormat="1" x14ac:dyDescent="0.25">
      <c r="B436" s="6"/>
      <c r="C436" s="6"/>
      <c r="D436" s="6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2:15" s="2" customFormat="1" x14ac:dyDescent="0.25">
      <c r="B437" s="6"/>
      <c r="C437" s="6"/>
      <c r="D437" s="6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2:15" s="2" customFormat="1" x14ac:dyDescent="0.25">
      <c r="B438" s="6"/>
      <c r="C438" s="6"/>
      <c r="D438" s="6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2:15" s="2" customFormat="1" x14ac:dyDescent="0.25">
      <c r="B439" s="6"/>
      <c r="C439" s="6"/>
      <c r="D439" s="6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2:15" s="2" customFormat="1" x14ac:dyDescent="0.25">
      <c r="B440" s="6"/>
      <c r="C440" s="6"/>
      <c r="D440" s="6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2:15" s="2" customFormat="1" x14ac:dyDescent="0.25">
      <c r="B441" s="6"/>
      <c r="C441" s="6"/>
      <c r="D441" s="6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2:15" s="2" customFormat="1" x14ac:dyDescent="0.25">
      <c r="B442" s="6"/>
      <c r="C442" s="6"/>
      <c r="D442" s="6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2:15" s="2" customFormat="1" x14ac:dyDescent="0.25">
      <c r="B443" s="6"/>
      <c r="C443" s="6"/>
      <c r="D443" s="6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2:15" s="2" customFormat="1" x14ac:dyDescent="0.25">
      <c r="B444" s="6"/>
      <c r="C444" s="6"/>
      <c r="D444" s="6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2:15" s="2" customFormat="1" x14ac:dyDescent="0.25">
      <c r="B445" s="6"/>
      <c r="C445" s="6"/>
      <c r="D445" s="6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2:15" s="2" customFormat="1" x14ac:dyDescent="0.25">
      <c r="B446" s="6"/>
      <c r="C446" s="6"/>
      <c r="D446" s="6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2:15" s="2" customFormat="1" x14ac:dyDescent="0.25">
      <c r="B447" s="6"/>
      <c r="C447" s="6"/>
      <c r="D447" s="6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2:15" s="2" customFormat="1" x14ac:dyDescent="0.25">
      <c r="B448" s="6"/>
      <c r="C448" s="6"/>
      <c r="D448" s="6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2:15" s="2" customFormat="1" x14ac:dyDescent="0.25">
      <c r="B449" s="6"/>
      <c r="C449" s="6"/>
      <c r="D449" s="6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2:15" s="2" customFormat="1" x14ac:dyDescent="0.25">
      <c r="B450" s="6"/>
      <c r="C450" s="6"/>
      <c r="D450" s="6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2:15" s="2" customFormat="1" x14ac:dyDescent="0.25">
      <c r="B451" s="6"/>
      <c r="C451" s="6"/>
      <c r="D451" s="6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2:15" s="2" customFormat="1" x14ac:dyDescent="0.25">
      <c r="B452" s="6"/>
      <c r="C452" s="6"/>
      <c r="D452" s="6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2:15" s="2" customFormat="1" x14ac:dyDescent="0.25">
      <c r="B453" s="6"/>
      <c r="C453" s="6"/>
      <c r="D453" s="6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2:15" s="2" customFormat="1" x14ac:dyDescent="0.25">
      <c r="B454" s="6"/>
      <c r="C454" s="6"/>
      <c r="D454" s="6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2:15" s="2" customFormat="1" x14ac:dyDescent="0.25">
      <c r="B455" s="6"/>
      <c r="C455" s="6"/>
      <c r="D455" s="6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2:15" s="2" customFormat="1" x14ac:dyDescent="0.25">
      <c r="B456" s="6"/>
      <c r="C456" s="6"/>
      <c r="D456" s="6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2:15" s="2" customFormat="1" x14ac:dyDescent="0.25">
      <c r="B457" s="6"/>
      <c r="C457" s="6"/>
      <c r="D457" s="6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2:15" s="2" customFormat="1" x14ac:dyDescent="0.25">
      <c r="B458" s="6"/>
      <c r="C458" s="6"/>
      <c r="D458" s="6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2:15" s="2" customFormat="1" x14ac:dyDescent="0.25">
      <c r="B459" s="6"/>
      <c r="C459" s="6"/>
      <c r="D459" s="6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2:15" s="2" customFormat="1" x14ac:dyDescent="0.25">
      <c r="B460" s="6"/>
      <c r="C460" s="6"/>
      <c r="D460" s="6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2:15" s="2" customFormat="1" x14ac:dyDescent="0.25">
      <c r="B461" s="6"/>
      <c r="C461" s="6"/>
      <c r="D461" s="6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2:15" s="2" customFormat="1" x14ac:dyDescent="0.25">
      <c r="B462" s="6"/>
      <c r="C462" s="6"/>
      <c r="D462" s="6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2:15" s="2" customFormat="1" x14ac:dyDescent="0.25">
      <c r="B463" s="6"/>
      <c r="C463" s="6"/>
      <c r="D463" s="6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2:15" s="2" customFormat="1" x14ac:dyDescent="0.25">
      <c r="B464" s="6"/>
      <c r="C464" s="6"/>
      <c r="D464" s="6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2:15" s="2" customFormat="1" x14ac:dyDescent="0.25">
      <c r="B465" s="6"/>
      <c r="C465" s="6"/>
      <c r="D465" s="6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2:15" s="2" customFormat="1" x14ac:dyDescent="0.25">
      <c r="B466" s="6"/>
      <c r="C466" s="6"/>
      <c r="D466" s="6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2:15" s="2" customFormat="1" x14ac:dyDescent="0.25">
      <c r="B467" s="6"/>
      <c r="C467" s="6"/>
      <c r="D467" s="6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2:15" s="2" customFormat="1" x14ac:dyDescent="0.25">
      <c r="B468" s="6"/>
      <c r="C468" s="6"/>
      <c r="D468" s="6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2:15" s="2" customFormat="1" x14ac:dyDescent="0.25">
      <c r="B469" s="6"/>
      <c r="C469" s="6"/>
      <c r="D469" s="6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2:15" s="2" customFormat="1" x14ac:dyDescent="0.25">
      <c r="B470" s="6"/>
      <c r="C470" s="6"/>
      <c r="D470" s="6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2:15" s="2" customFormat="1" x14ac:dyDescent="0.25">
      <c r="B471" s="6"/>
      <c r="C471" s="6"/>
      <c r="D471" s="6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2:15" s="2" customFormat="1" x14ac:dyDescent="0.25">
      <c r="B472" s="6"/>
      <c r="C472" s="6"/>
      <c r="D472" s="6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2:15" s="2" customFormat="1" x14ac:dyDescent="0.25">
      <c r="B473" s="6"/>
      <c r="C473" s="6"/>
      <c r="D473" s="6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2:15" s="2" customFormat="1" x14ac:dyDescent="0.25">
      <c r="B474" s="6"/>
      <c r="C474" s="6"/>
      <c r="D474" s="6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2:15" s="2" customFormat="1" x14ac:dyDescent="0.25">
      <c r="B475" s="6"/>
      <c r="C475" s="6"/>
      <c r="D475" s="6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2:15" s="2" customFormat="1" x14ac:dyDescent="0.25">
      <c r="B476" s="6"/>
      <c r="C476" s="6"/>
      <c r="D476" s="6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2:15" s="2" customFormat="1" x14ac:dyDescent="0.25">
      <c r="B477" s="6"/>
      <c r="C477" s="6"/>
      <c r="D477" s="6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2:15" s="2" customFormat="1" x14ac:dyDescent="0.25">
      <c r="B478" s="6"/>
      <c r="C478" s="6"/>
      <c r="D478" s="6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2:15" s="2" customFormat="1" x14ac:dyDescent="0.25">
      <c r="B479" s="6"/>
      <c r="C479" s="6"/>
      <c r="D479" s="6"/>
      <c r="E479" s="18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 s="2" customFormat="1" x14ac:dyDescent="0.25">
      <c r="B480" s="6"/>
      <c r="C480" s="6"/>
      <c r="D480" s="6"/>
      <c r="E480" s="18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 s="2" customFormat="1" x14ac:dyDescent="0.25">
      <c r="B481" s="6"/>
      <c r="C481" s="6"/>
      <c r="D481" s="6"/>
      <c r="E481" s="18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 s="2" customFormat="1" x14ac:dyDescent="0.25">
      <c r="B482" s="6"/>
      <c r="C482" s="6"/>
      <c r="D482" s="6"/>
      <c r="E482" s="18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 s="2" customFormat="1" x14ac:dyDescent="0.25">
      <c r="B483" s="6"/>
      <c r="C483" s="6"/>
      <c r="D483" s="6"/>
      <c r="E483" s="18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 s="2" customFormat="1" x14ac:dyDescent="0.25">
      <c r="B484" s="6"/>
      <c r="C484" s="6"/>
      <c r="D484" s="6"/>
      <c r="E484" s="18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 s="2" customFormat="1" x14ac:dyDescent="0.25">
      <c r="B485" s="6"/>
      <c r="C485" s="6"/>
      <c r="D485" s="6"/>
      <c r="E485" s="18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 s="2" customFormat="1" x14ac:dyDescent="0.25">
      <c r="B486" s="6"/>
      <c r="C486" s="6"/>
      <c r="D486" s="6"/>
      <c r="E486" s="18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 s="2" customFormat="1" x14ac:dyDescent="0.25">
      <c r="B487" s="6"/>
      <c r="C487" s="6"/>
      <c r="D487" s="6"/>
      <c r="E487" s="18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 s="2" customFormat="1" x14ac:dyDescent="0.25">
      <c r="B488" s="6"/>
      <c r="C488" s="6"/>
      <c r="D488" s="6"/>
      <c r="E488" s="18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 s="2" customFormat="1" x14ac:dyDescent="0.25">
      <c r="B489" s="6"/>
      <c r="C489" s="6"/>
      <c r="D489" s="6"/>
      <c r="E489" s="18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 s="2" customFormat="1" x14ac:dyDescent="0.25">
      <c r="B490" s="6"/>
      <c r="C490" s="6"/>
      <c r="D490" s="6"/>
      <c r="E490" s="18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2:15" s="2" customFormat="1" x14ac:dyDescent="0.25">
      <c r="B491" s="6"/>
      <c r="C491" s="6"/>
      <c r="D491" s="6"/>
      <c r="E491" s="18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2:15" s="2" customFormat="1" x14ac:dyDescent="0.25">
      <c r="B492" s="6"/>
      <c r="C492" s="6"/>
      <c r="D492" s="6"/>
      <c r="E492" s="18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2:15" s="2" customFormat="1" x14ac:dyDescent="0.25">
      <c r="B493" s="6"/>
      <c r="C493" s="6"/>
      <c r="D493" s="6"/>
      <c r="E493" s="18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2:15" s="2" customFormat="1" x14ac:dyDescent="0.25">
      <c r="B494" s="6"/>
      <c r="C494" s="6"/>
      <c r="D494" s="6"/>
      <c r="E494" s="18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2:15" s="2" customFormat="1" x14ac:dyDescent="0.25">
      <c r="B495" s="6"/>
      <c r="C495" s="6"/>
      <c r="D495" s="6"/>
      <c r="E495" s="18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2:15" s="2" customFormat="1" x14ac:dyDescent="0.25">
      <c r="B496" s="6"/>
      <c r="C496" s="6"/>
      <c r="D496" s="6"/>
      <c r="E496" s="18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2:15" s="2" customFormat="1" x14ac:dyDescent="0.25">
      <c r="B497" s="6"/>
      <c r="C497" s="6"/>
      <c r="D497" s="6"/>
      <c r="E497" s="18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2:15" s="2" customFormat="1" x14ac:dyDescent="0.25">
      <c r="B498" s="6"/>
      <c r="C498" s="6"/>
      <c r="D498" s="6"/>
      <c r="E498" s="18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2:15" s="2" customFormat="1" x14ac:dyDescent="0.25">
      <c r="B499" s="6"/>
      <c r="C499" s="6"/>
      <c r="D499" s="6"/>
      <c r="E499" s="18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2:15" s="2" customFormat="1" x14ac:dyDescent="0.25">
      <c r="B500" s="6"/>
      <c r="C500" s="6"/>
      <c r="D500" s="6"/>
      <c r="E500" s="18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2:15" s="2" customFormat="1" x14ac:dyDescent="0.25">
      <c r="B501" s="6"/>
      <c r="C501" s="6"/>
      <c r="D501" s="6"/>
      <c r="E501" s="18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2:15" s="2" customFormat="1" x14ac:dyDescent="0.25">
      <c r="B502" s="6"/>
      <c r="C502" s="6"/>
      <c r="D502" s="6"/>
      <c r="E502" s="18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2:15" s="2" customFormat="1" x14ac:dyDescent="0.25">
      <c r="B503" s="6"/>
      <c r="C503" s="6"/>
      <c r="D503" s="6"/>
      <c r="E503" s="18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2:15" s="2" customFormat="1" x14ac:dyDescent="0.25">
      <c r="B504" s="6"/>
      <c r="C504" s="6"/>
      <c r="D504" s="6"/>
      <c r="E504" s="18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2:15" s="2" customFormat="1" x14ac:dyDescent="0.25">
      <c r="B505" s="6"/>
      <c r="C505" s="6"/>
      <c r="D505" s="6"/>
      <c r="E505" s="18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2:15" s="2" customFormat="1" x14ac:dyDescent="0.25">
      <c r="B506" s="6"/>
      <c r="C506" s="6"/>
      <c r="D506" s="6"/>
      <c r="E506" s="18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2:15" s="2" customFormat="1" x14ac:dyDescent="0.25">
      <c r="B507" s="6"/>
      <c r="C507" s="6"/>
      <c r="D507" s="6"/>
      <c r="E507" s="18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2:15" s="2" customFormat="1" x14ac:dyDescent="0.25">
      <c r="B508" s="6"/>
      <c r="C508" s="6"/>
      <c r="D508" s="6"/>
      <c r="E508" s="18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2:15" s="2" customFormat="1" x14ac:dyDescent="0.25">
      <c r="B509" s="6"/>
      <c r="C509" s="6"/>
      <c r="D509" s="6"/>
      <c r="E509" s="18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2:15" s="2" customFormat="1" x14ac:dyDescent="0.25">
      <c r="B510" s="6"/>
      <c r="C510" s="6"/>
      <c r="D510" s="6"/>
      <c r="E510" s="18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2:15" s="2" customFormat="1" x14ac:dyDescent="0.25">
      <c r="B511" s="6"/>
      <c r="C511" s="6"/>
      <c r="D511" s="6"/>
      <c r="E511" s="18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2:15" s="2" customFormat="1" x14ac:dyDescent="0.25">
      <c r="B512" s="6"/>
      <c r="C512" s="6"/>
      <c r="D512" s="6"/>
      <c r="E512" s="18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2:15" s="2" customFormat="1" x14ac:dyDescent="0.25">
      <c r="B513" s="6"/>
      <c r="C513" s="6"/>
      <c r="D513" s="6"/>
      <c r="E513" s="18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2:15" s="2" customFormat="1" x14ac:dyDescent="0.25">
      <c r="B514" s="6"/>
      <c r="C514" s="6"/>
      <c r="D514" s="6"/>
      <c r="E514" s="18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2:15" s="2" customFormat="1" x14ac:dyDescent="0.25">
      <c r="B515" s="6"/>
      <c r="C515" s="6"/>
      <c r="D515" s="6"/>
      <c r="E515" s="18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2:15" s="2" customFormat="1" x14ac:dyDescent="0.25">
      <c r="B516" s="6"/>
      <c r="C516" s="6"/>
      <c r="D516" s="6"/>
      <c r="E516" s="18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2:15" s="2" customFormat="1" x14ac:dyDescent="0.25">
      <c r="B517" s="6"/>
      <c r="C517" s="6"/>
      <c r="D517" s="6"/>
      <c r="E517" s="18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2:15" s="2" customFormat="1" x14ac:dyDescent="0.25">
      <c r="B518" s="6"/>
      <c r="C518" s="6"/>
      <c r="D518" s="6"/>
      <c r="E518" s="18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2:15" s="2" customFormat="1" x14ac:dyDescent="0.25">
      <c r="B519" s="6"/>
      <c r="C519" s="6"/>
      <c r="D519" s="6"/>
      <c r="E519" s="18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</sheetData>
  <sortState ref="B45:P65">
    <sortCondition descending="1" ref="E45:E65"/>
  </sortState>
  <mergeCells count="2">
    <mergeCell ref="B44:P44"/>
    <mergeCell ref="B2:P2"/>
  </mergeCells>
  <conditionalFormatting sqref="E1 E3:O43 E45:O65">
    <cfRule type="containsErrors" dxfId="5" priority="14">
      <formula>ISERROR(E1)</formula>
    </cfRule>
  </conditionalFormatting>
  <conditionalFormatting sqref="P1 P66:P1048576">
    <cfRule type="cellIs" dxfId="4" priority="7" operator="greaterThan">
      <formula>6.5</formula>
    </cfRule>
  </conditionalFormatting>
  <conditionalFormatting sqref="P3:P43 P45:P65">
    <cfRule type="cellIs" dxfId="3" priority="5" operator="equal">
      <formula>10</formula>
    </cfRule>
    <cfRule type="cellIs" dxfId="2" priority="6" operator="greaterThan">
      <formula>6.5</formula>
    </cfRule>
  </conditionalFormatting>
  <conditionalFormatting sqref="F1:K1 N1:O1">
    <cfRule type="containsErrors" dxfId="1" priority="2">
      <formula>ISERROR(F1)</formula>
    </cfRule>
  </conditionalFormatting>
  <conditionalFormatting sqref="L1:M1">
    <cfRule type="containsErrors" dxfId="0" priority="1">
      <formula>ISERROR(L1)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9" workbookViewId="0">
      <selection activeCell="E36" sqref="E36"/>
    </sheetView>
  </sheetViews>
  <sheetFormatPr defaultRowHeight="15" x14ac:dyDescent="0.25"/>
  <cols>
    <col min="2" max="2" width="10.7109375" bestFit="1" customWidth="1"/>
    <col min="3" max="4" width="17.5703125" customWidth="1"/>
    <col min="5" max="6" width="9.140625" style="21"/>
    <col min="19" max="22" width="9.140625" style="21"/>
  </cols>
  <sheetData>
    <row r="1" spans="1:23" x14ac:dyDescent="0.25">
      <c r="A1" t="s">
        <v>134</v>
      </c>
      <c r="B1">
        <f>COUNTIF(A4:A50,"old")</f>
        <v>8</v>
      </c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</row>
    <row r="2" spans="1:23" x14ac:dyDescent="0.25">
      <c r="A2" t="s">
        <v>0</v>
      </c>
      <c r="B2">
        <f>COUNT(B4:B50)</f>
        <v>32</v>
      </c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</row>
    <row r="3" spans="1:23" x14ac:dyDescent="0.25">
      <c r="B3" t="s">
        <v>29</v>
      </c>
      <c r="C3" t="s">
        <v>30</v>
      </c>
      <c r="E3" s="21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44142</v>
      </c>
      <c r="C4" t="s">
        <v>53</v>
      </c>
      <c r="D4" t="str">
        <f t="shared" ref="D4:D30" si="0">IF(A4="Old",C4&amp;" Old",C4)</f>
        <v>John Scurr</v>
      </c>
      <c r="E4" s="24">
        <v>1.5509259259259261E-3</v>
      </c>
      <c r="F4" s="44">
        <f>I4+L4+O4+R4</f>
        <v>1</v>
      </c>
      <c r="G4" s="23" t="str">
        <f>IF($A4="Old","",IF(AND($S4=1,$V4="F"),$E4,""))</f>
        <v/>
      </c>
      <c r="H4" s="44">
        <f>IF(ISNUMBER(G4),RANK(G4,G$4:G$50,1),0)</f>
        <v>0</v>
      </c>
      <c r="I4" s="44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44">
        <f>IF(ISNUMBER(J4),RANK(J4,J$4:J$50,1),0)</f>
        <v>0</v>
      </c>
      <c r="L4" s="44">
        <f>IF(K4=1,10,IF(K4=2,9,IF(K4=3,8,IF(K4=4,7,IF(K4=5,6,IF(K4=6,5,IF(K4=7,4,IF(K4=8,3,IF(K4=9,2,IF(K4=10,1,0))))))))))</f>
        <v>0</v>
      </c>
      <c r="M4" s="23">
        <f>IF($A4="Old","",IF(AND($S4=1,$V4="M"),$E4,""))</f>
        <v>1.5509259259259261E-3</v>
      </c>
      <c r="N4" s="44">
        <f>IF(ISNUMBER(M4),RANK(M4,M$4:M$50,1),0)</f>
        <v>10</v>
      </c>
      <c r="O4" s="44">
        <f>IF(N4=1,10,IF(N4=2,9,IF(N4=3,8,IF(N4=4,7,IF(N4=5,6,IF(N4=6,5,IF(N4=7,4,IF(N4=8,3,IF(N4=9,2,IF(N4=10,1,0))))))))))</f>
        <v>1</v>
      </c>
      <c r="P4" s="23" t="str">
        <f>IF($A4="Old","",IF(AND($S4=2,$V4="M"),$E4,""))</f>
        <v/>
      </c>
      <c r="Q4" s="44">
        <f>IF(ISNUMBER(P4),RANK(P4,P$4:P$50,1),0)</f>
        <v>0</v>
      </c>
      <c r="R4" s="44">
        <f>IF(Q4=1,10,IF(Q4=2,9,IF(Q4=3,8,IF(Q4=4,7,IF(Q4=5,6,IF(Q4=6,5,IF(Q4=7,4,IF(Q4=8,3,IF(Q4=9,2,IF(Q4=10,1,0))))))))))</f>
        <v>0</v>
      </c>
      <c r="S4" s="44">
        <f>SUMIF(T4:U4,"&gt;"&amp;0.1)</f>
        <v>1</v>
      </c>
      <c r="T4" s="44">
        <f>VLOOKUP(C4,'Division 1'!$B$3:$C$102,2,FALSE)</f>
        <v>1</v>
      </c>
      <c r="U4" s="44" t="e">
        <f>VLOOKUP(C4,'Division 2'!$B$3:$C$99,2,FALSE)</f>
        <v>#N/A</v>
      </c>
      <c r="V4" s="44" t="str">
        <f>IF(ISNUMBER(B4),IF(S4=1,VLOOKUP(C4,'Division 1'!$B$3:$D$102,3,FALSE),VLOOKUP(C4,'Division 2'!$B$3:$D$99,3,FALSE)),0)</f>
        <v>M</v>
      </c>
      <c r="W4" t="str">
        <f>C4</f>
        <v>John Scurr</v>
      </c>
    </row>
    <row r="5" spans="1:23" x14ac:dyDescent="0.25">
      <c r="A5" t="s">
        <v>148</v>
      </c>
      <c r="B5" s="15">
        <v>44142</v>
      </c>
      <c r="C5" t="s">
        <v>16</v>
      </c>
      <c r="D5" t="str">
        <f t="shared" si="0"/>
        <v>Emma Featherstone Old</v>
      </c>
      <c r="E5" s="24">
        <v>1.8402777777777777E-3</v>
      </c>
      <c r="F5" s="44">
        <f t="shared" ref="F5:F50" si="1">I5+L5+O5+R5</f>
        <v>0</v>
      </c>
      <c r="G5" s="23" t="str">
        <f t="shared" ref="G5:G50" si="2">IF($A5="Old","",IF(AND($S5=1,$V5="F"),$E5,""))</f>
        <v/>
      </c>
      <c r="H5" s="44">
        <f t="shared" ref="H5:H50" si="3">IF(ISNUMBER(G5),RANK(G5,G$4:G$50,1),0)</f>
        <v>0</v>
      </c>
      <c r="I5" s="44">
        <f t="shared" ref="I5:I5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44">
        <f t="shared" ref="K5:K50" si="6">IF(ISNUMBER(J5),RANK(J5,J$4:J$50,1),0)</f>
        <v>0</v>
      </c>
      <c r="L5" s="44">
        <f t="shared" ref="L5:L50" si="7">IF(K5=1,10,IF(K5=2,9,IF(K5=3,8,IF(K5=4,7,IF(K5=5,6,IF(K5=6,5,IF(K5=7,4,IF(K5=8,3,IF(K5=9,2,IF(K5=10,1,0))))))))))</f>
        <v>0</v>
      </c>
      <c r="M5" s="23" t="str">
        <f t="shared" ref="M5:M50" si="8">IF($A5="Old","",IF(AND($S5=1,$V5="M"),$E5,""))</f>
        <v/>
      </c>
      <c r="N5" s="44">
        <f t="shared" ref="N5:N50" si="9">IF(ISNUMBER(M5),RANK(M5,M$4:M$50,1),0)</f>
        <v>0</v>
      </c>
      <c r="O5" s="44">
        <f t="shared" ref="O5:O50" si="10">IF(N5=1,10,IF(N5=2,9,IF(N5=3,8,IF(N5=4,7,IF(N5=5,6,IF(N5=6,5,IF(N5=7,4,IF(N5=8,3,IF(N5=9,2,IF(N5=10,1,0))))))))))</f>
        <v>0</v>
      </c>
      <c r="P5" s="23" t="str">
        <f t="shared" ref="P5:P50" si="11">IF($A5="Old","",IF(AND($S5=2,$V5="M"),$E5,""))</f>
        <v/>
      </c>
      <c r="Q5" s="44">
        <f t="shared" ref="Q5:Q50" si="12">IF(ISNUMBER(P5),RANK(P5,P$4:P$50,1),0)</f>
        <v>0</v>
      </c>
      <c r="R5" s="44">
        <f t="shared" ref="R5:R50" si="13">IF(Q5=1,10,IF(Q5=2,9,IF(Q5=3,8,IF(Q5=4,7,IF(Q5=5,6,IF(Q5=6,5,IF(Q5=7,4,IF(Q5=8,3,IF(Q5=9,2,IF(Q5=10,1,0))))))))))</f>
        <v>0</v>
      </c>
      <c r="S5" s="44">
        <f t="shared" ref="S5:S50" si="14">SUMIF(T5:U5,"&gt;"&amp;0.1)</f>
        <v>1</v>
      </c>
      <c r="T5" s="44">
        <f>VLOOKUP(C5,'Division 1'!$B$3:$C$102,2,FALSE)</f>
        <v>1</v>
      </c>
      <c r="U5" s="44" t="e">
        <f>VLOOKUP(C5,'Division 2'!$B$3:$C$99,2,FALSE)</f>
        <v>#N/A</v>
      </c>
      <c r="V5" s="44" t="str">
        <f>IF(ISNUMBER(B5),IF(S5=1,VLOOKUP(C5,'Division 1'!$B$3:$D$102,3,FALSE),VLOOKUP(C5,'Division 2'!$B$3:$D$99,3,FALSE)),0)</f>
        <v>F</v>
      </c>
      <c r="W5" t="str">
        <f t="shared" ref="W5:W50" si="15">C5</f>
        <v>Emma Featherstone</v>
      </c>
    </row>
    <row r="6" spans="1:23" x14ac:dyDescent="0.25">
      <c r="A6" t="s">
        <v>148</v>
      </c>
      <c r="B6" s="37">
        <v>44138</v>
      </c>
      <c r="C6" t="s">
        <v>27</v>
      </c>
      <c r="D6" t="str">
        <f t="shared" si="0"/>
        <v>Mil Walton Old</v>
      </c>
      <c r="E6" s="24">
        <v>1.2384259259259258E-3</v>
      </c>
      <c r="F6" s="44">
        <f t="shared" si="1"/>
        <v>0</v>
      </c>
      <c r="G6" s="23" t="str">
        <f t="shared" si="2"/>
        <v/>
      </c>
      <c r="H6" s="44">
        <f t="shared" si="3"/>
        <v>0</v>
      </c>
      <c r="I6" s="44">
        <f t="shared" si="4"/>
        <v>0</v>
      </c>
      <c r="J6" s="23" t="str">
        <f t="shared" si="5"/>
        <v/>
      </c>
      <c r="K6" s="44">
        <f t="shared" si="6"/>
        <v>0</v>
      </c>
      <c r="L6" s="44">
        <f t="shared" si="7"/>
        <v>0</v>
      </c>
      <c r="M6" s="23" t="str">
        <f t="shared" si="8"/>
        <v/>
      </c>
      <c r="N6" s="44">
        <f t="shared" si="9"/>
        <v>0</v>
      </c>
      <c r="O6" s="44">
        <f t="shared" si="10"/>
        <v>0</v>
      </c>
      <c r="P6" s="23" t="str">
        <f t="shared" si="11"/>
        <v/>
      </c>
      <c r="Q6" s="44">
        <f t="shared" si="12"/>
        <v>0</v>
      </c>
      <c r="R6" s="44">
        <f t="shared" si="13"/>
        <v>0</v>
      </c>
      <c r="S6" s="44">
        <f t="shared" si="14"/>
        <v>1</v>
      </c>
      <c r="T6" s="44">
        <f>VLOOKUP(C6,'Division 1'!$B$3:$C$102,2,FALSE)</f>
        <v>1</v>
      </c>
      <c r="U6" s="44" t="e">
        <f>VLOOKUP(C6,'Division 2'!$B$3:$C$99,2,FALSE)</f>
        <v>#N/A</v>
      </c>
      <c r="V6" s="44" t="str">
        <f>IF(ISNUMBER(B6),IF(S6=1,VLOOKUP(C6,'Division 1'!$B$3:$D$102,3,FALSE),VLOOKUP(C6,'Division 2'!$B$3:$D$99,3,FALSE)),0)</f>
        <v>M</v>
      </c>
      <c r="W6" t="str">
        <f t="shared" si="15"/>
        <v>Mil Walton</v>
      </c>
    </row>
    <row r="7" spans="1:23" x14ac:dyDescent="0.25">
      <c r="A7" t="s">
        <v>148</v>
      </c>
      <c r="B7" s="37">
        <v>44146</v>
      </c>
      <c r="C7" t="s">
        <v>56</v>
      </c>
      <c r="D7" t="str">
        <f>IF(A7="Old",C7&amp;" Old",C7)</f>
        <v>Christine Hearmon Old</v>
      </c>
      <c r="E7" s="24">
        <v>1.8043981481481481E-3</v>
      </c>
      <c r="F7" s="44">
        <f t="shared" si="1"/>
        <v>0</v>
      </c>
      <c r="G7" s="23" t="str">
        <f t="shared" si="2"/>
        <v/>
      </c>
      <c r="H7" s="44">
        <f t="shared" si="3"/>
        <v>0</v>
      </c>
      <c r="I7" s="44">
        <f t="shared" si="4"/>
        <v>0</v>
      </c>
      <c r="J7" s="23" t="str">
        <f t="shared" si="5"/>
        <v/>
      </c>
      <c r="K7" s="44">
        <f t="shared" si="6"/>
        <v>0</v>
      </c>
      <c r="L7" s="44">
        <f t="shared" si="7"/>
        <v>0</v>
      </c>
      <c r="M7" s="23" t="str">
        <f t="shared" si="8"/>
        <v/>
      </c>
      <c r="N7" s="44">
        <f t="shared" si="9"/>
        <v>0</v>
      </c>
      <c r="O7" s="44">
        <f t="shared" si="10"/>
        <v>0</v>
      </c>
      <c r="P7" s="23" t="str">
        <f t="shared" si="11"/>
        <v/>
      </c>
      <c r="Q7" s="44">
        <f t="shared" si="12"/>
        <v>0</v>
      </c>
      <c r="R7" s="44">
        <f t="shared" si="13"/>
        <v>0</v>
      </c>
      <c r="S7" s="44">
        <f t="shared" si="14"/>
        <v>2</v>
      </c>
      <c r="T7" s="44" t="e">
        <f>VLOOKUP(C7,'Division 1'!$B$3:$C$102,2,FALSE)</f>
        <v>#N/A</v>
      </c>
      <c r="U7" s="44">
        <f>VLOOKUP(C7,'Division 2'!$B$3:$C$99,2,FALSE)</f>
        <v>2</v>
      </c>
      <c r="V7" s="44" t="str">
        <f>IF(ISNUMBER(B7),IF(S7=1,VLOOKUP(C7,'Division 1'!$B$3:$D$102,3,FALSE),VLOOKUP(C7,'Division 2'!$B$3:$D$99,3,FALSE)),0)</f>
        <v>F</v>
      </c>
      <c r="W7" t="str">
        <f t="shared" si="15"/>
        <v>Christine Hearmon</v>
      </c>
    </row>
    <row r="8" spans="1:23" x14ac:dyDescent="0.25">
      <c r="B8" s="37">
        <v>44147</v>
      </c>
      <c r="C8" t="s">
        <v>91</v>
      </c>
      <c r="D8" t="str">
        <f t="shared" si="0"/>
        <v>Emily Robertshaw</v>
      </c>
      <c r="E8" s="24">
        <v>1.6319444444444445E-3</v>
      </c>
      <c r="F8" s="44">
        <f t="shared" si="1"/>
        <v>8</v>
      </c>
      <c r="G8" s="23" t="str">
        <f t="shared" si="2"/>
        <v/>
      </c>
      <c r="H8" s="44">
        <f t="shared" si="3"/>
        <v>0</v>
      </c>
      <c r="I8" s="44">
        <f t="shared" si="4"/>
        <v>0</v>
      </c>
      <c r="J8" s="23">
        <f t="shared" si="5"/>
        <v>1.6319444444444445E-3</v>
      </c>
      <c r="K8" s="44">
        <f t="shared" si="6"/>
        <v>3</v>
      </c>
      <c r="L8" s="44">
        <f t="shared" si="7"/>
        <v>8</v>
      </c>
      <c r="M8" s="23" t="str">
        <f t="shared" si="8"/>
        <v/>
      </c>
      <c r="N8" s="44">
        <f t="shared" si="9"/>
        <v>0</v>
      </c>
      <c r="O8" s="44">
        <f t="shared" si="10"/>
        <v>0</v>
      </c>
      <c r="P8" s="23" t="str">
        <f t="shared" si="11"/>
        <v/>
      </c>
      <c r="Q8" s="44">
        <f t="shared" si="12"/>
        <v>0</v>
      </c>
      <c r="R8" s="44">
        <f t="shared" si="13"/>
        <v>0</v>
      </c>
      <c r="S8" s="44">
        <f t="shared" si="14"/>
        <v>2</v>
      </c>
      <c r="T8" s="44" t="e">
        <f>VLOOKUP(C8,'Division 1'!$B$3:$C$102,2,FALSE)</f>
        <v>#N/A</v>
      </c>
      <c r="U8" s="44">
        <f>VLOOKUP(C8,'Division 2'!$B$3:$C$99,2,FALSE)</f>
        <v>2</v>
      </c>
      <c r="V8" s="44" t="str">
        <f>IF(ISNUMBER(B8),IF(S8=1,VLOOKUP(C8,'Division 1'!$B$3:$D$102,3,FALSE),VLOOKUP(C8,'Division 2'!$B$3:$D$99,3,FALSE)),0)</f>
        <v>F</v>
      </c>
      <c r="W8" t="str">
        <f t="shared" si="15"/>
        <v>Emily Robertshaw</v>
      </c>
    </row>
    <row r="9" spans="1:23" x14ac:dyDescent="0.25">
      <c r="B9" s="37">
        <v>44150</v>
      </c>
      <c r="C9" t="s">
        <v>147</v>
      </c>
      <c r="D9" t="str">
        <f t="shared" si="0"/>
        <v>Colin Gandy</v>
      </c>
      <c r="E9" s="24">
        <v>1.2268518518518518E-3</v>
      </c>
      <c r="F9" s="44">
        <f t="shared" si="1"/>
        <v>7</v>
      </c>
      <c r="G9" s="23" t="str">
        <f t="shared" si="2"/>
        <v/>
      </c>
      <c r="H9" s="44">
        <f t="shared" si="3"/>
        <v>0</v>
      </c>
      <c r="I9" s="44">
        <f t="shared" si="4"/>
        <v>0</v>
      </c>
      <c r="J9" s="23" t="str">
        <f t="shared" si="5"/>
        <v/>
      </c>
      <c r="K9" s="44">
        <f t="shared" si="6"/>
        <v>0</v>
      </c>
      <c r="L9" s="44">
        <f t="shared" si="7"/>
        <v>0</v>
      </c>
      <c r="M9" s="23">
        <f t="shared" si="8"/>
        <v>1.2268518518518518E-3</v>
      </c>
      <c r="N9" s="44">
        <f t="shared" si="9"/>
        <v>4</v>
      </c>
      <c r="O9" s="44">
        <f t="shared" si="10"/>
        <v>7</v>
      </c>
      <c r="P9" s="23" t="str">
        <f t="shared" si="11"/>
        <v/>
      </c>
      <c r="Q9" s="44">
        <f t="shared" si="12"/>
        <v>0</v>
      </c>
      <c r="R9" s="44">
        <f t="shared" si="13"/>
        <v>0</v>
      </c>
      <c r="S9" s="44">
        <f t="shared" si="14"/>
        <v>1</v>
      </c>
      <c r="T9" s="44">
        <f>VLOOKUP(C9,'Division 1'!$B$3:$C$102,2,FALSE)</f>
        <v>1</v>
      </c>
      <c r="U9" s="44" t="e">
        <f>VLOOKUP(C9,'Division 2'!$B$3:$C$99,2,FALSE)</f>
        <v>#N/A</v>
      </c>
      <c r="V9" s="44" t="str">
        <f>IF(ISNUMBER(B9),IF(S9=1,VLOOKUP(C9,'Division 1'!$B$3:$D$102,3,FALSE),VLOOKUP(C9,'Division 2'!$B$3:$D$99,3,FALSE)),0)</f>
        <v>M</v>
      </c>
      <c r="W9" t="str">
        <f t="shared" si="15"/>
        <v>Colin Gandy</v>
      </c>
    </row>
    <row r="10" spans="1:23" x14ac:dyDescent="0.25">
      <c r="B10" s="37">
        <v>44151</v>
      </c>
      <c r="C10" t="s">
        <v>27</v>
      </c>
      <c r="D10" t="str">
        <f t="shared" si="0"/>
        <v>Mil Walton</v>
      </c>
      <c r="E10" s="24">
        <v>1.1076388888888891E-3</v>
      </c>
      <c r="F10" s="44">
        <f t="shared" si="1"/>
        <v>9</v>
      </c>
      <c r="G10" s="23" t="str">
        <f t="shared" si="2"/>
        <v/>
      </c>
      <c r="H10" s="44">
        <f t="shared" si="3"/>
        <v>0</v>
      </c>
      <c r="I10" s="44">
        <f t="shared" si="4"/>
        <v>0</v>
      </c>
      <c r="J10" s="23" t="str">
        <f t="shared" si="5"/>
        <v/>
      </c>
      <c r="K10" s="44">
        <f t="shared" si="6"/>
        <v>0</v>
      </c>
      <c r="L10" s="44">
        <f t="shared" si="7"/>
        <v>0</v>
      </c>
      <c r="M10" s="23">
        <f t="shared" si="8"/>
        <v>1.1076388888888891E-3</v>
      </c>
      <c r="N10" s="44">
        <f t="shared" si="9"/>
        <v>2</v>
      </c>
      <c r="O10" s="44">
        <f t="shared" si="10"/>
        <v>9</v>
      </c>
      <c r="P10" s="23" t="str">
        <f t="shared" si="11"/>
        <v/>
      </c>
      <c r="Q10" s="44">
        <f t="shared" si="12"/>
        <v>0</v>
      </c>
      <c r="R10" s="44">
        <f t="shared" si="13"/>
        <v>0</v>
      </c>
      <c r="S10" s="44">
        <f t="shared" si="14"/>
        <v>1</v>
      </c>
      <c r="T10" s="44">
        <f>VLOOKUP(C10,'Division 1'!$B$3:$C$102,2,FALSE)</f>
        <v>1</v>
      </c>
      <c r="U10" s="44" t="e">
        <f>VLOOKUP(C10,'Division 2'!$B$3:$C$99,2,FALSE)</f>
        <v>#N/A</v>
      </c>
      <c r="V10" s="44" t="str">
        <f>IF(ISNUMBER(B10),IF(S10=1,VLOOKUP(C10,'Division 1'!$B$3:$D$102,3,FALSE),VLOOKUP(C10,'Division 2'!$B$3:$D$99,3,FALSE)),0)</f>
        <v>M</v>
      </c>
      <c r="W10" t="str">
        <f t="shared" si="15"/>
        <v>Mil Walton</v>
      </c>
    </row>
    <row r="11" spans="1:23" x14ac:dyDescent="0.25">
      <c r="B11" s="37">
        <v>44154</v>
      </c>
      <c r="C11" t="s">
        <v>2</v>
      </c>
      <c r="D11" t="str">
        <f t="shared" si="0"/>
        <v>Jane Spink</v>
      </c>
      <c r="E11" s="24">
        <v>1.4930555555555556E-3</v>
      </c>
      <c r="F11" s="44">
        <f t="shared" si="1"/>
        <v>9</v>
      </c>
      <c r="G11" s="23">
        <f t="shared" si="2"/>
        <v>1.4930555555555556E-3</v>
      </c>
      <c r="H11" s="44">
        <f t="shared" si="3"/>
        <v>2</v>
      </c>
      <c r="I11" s="44">
        <f t="shared" si="4"/>
        <v>9</v>
      </c>
      <c r="J11" s="23" t="str">
        <f t="shared" si="5"/>
        <v/>
      </c>
      <c r="K11" s="44">
        <f t="shared" si="6"/>
        <v>0</v>
      </c>
      <c r="L11" s="44">
        <f t="shared" si="7"/>
        <v>0</v>
      </c>
      <c r="M11" s="23" t="str">
        <f t="shared" si="8"/>
        <v/>
      </c>
      <c r="N11" s="44">
        <f t="shared" si="9"/>
        <v>0</v>
      </c>
      <c r="O11" s="44">
        <f t="shared" si="10"/>
        <v>0</v>
      </c>
      <c r="P11" s="23" t="str">
        <f t="shared" si="11"/>
        <v/>
      </c>
      <c r="Q11" s="44">
        <f t="shared" si="12"/>
        <v>0</v>
      </c>
      <c r="R11" s="44">
        <f t="shared" si="13"/>
        <v>0</v>
      </c>
      <c r="S11" s="44">
        <f t="shared" si="14"/>
        <v>1</v>
      </c>
      <c r="T11" s="44">
        <f>VLOOKUP(C11,'Division 1'!$B$3:$C$102,2,FALSE)</f>
        <v>1</v>
      </c>
      <c r="U11" s="44" t="e">
        <f>VLOOKUP(C11,'Division 2'!$B$3:$C$99,2,FALSE)</f>
        <v>#N/A</v>
      </c>
      <c r="V11" s="44" t="str">
        <f>IF(ISNUMBER(B11),IF(S11=1,VLOOKUP(C11,'Division 1'!$B$3:$D$102,3,FALSE),VLOOKUP(C11,'Division 2'!$B$3:$D$99,3,FALSE)),0)</f>
        <v>F</v>
      </c>
      <c r="W11" t="str">
        <f t="shared" si="15"/>
        <v>Jane Spink</v>
      </c>
    </row>
    <row r="12" spans="1:23" x14ac:dyDescent="0.25">
      <c r="B12" s="37">
        <v>44154</v>
      </c>
      <c r="C12" t="s">
        <v>61</v>
      </c>
      <c r="D12" t="str">
        <f t="shared" si="0"/>
        <v>Georgina Letts</v>
      </c>
      <c r="E12" s="24">
        <v>1.7592592592592592E-3</v>
      </c>
      <c r="F12" s="44">
        <f t="shared" si="1"/>
        <v>5</v>
      </c>
      <c r="G12" s="23" t="str">
        <f t="shared" si="2"/>
        <v/>
      </c>
      <c r="H12" s="44">
        <f t="shared" si="3"/>
        <v>0</v>
      </c>
      <c r="I12" s="44">
        <f t="shared" si="4"/>
        <v>0</v>
      </c>
      <c r="J12" s="23">
        <f t="shared" si="5"/>
        <v>1.7592592592592592E-3</v>
      </c>
      <c r="K12" s="44">
        <f t="shared" si="6"/>
        <v>6</v>
      </c>
      <c r="L12" s="44">
        <f t="shared" si="7"/>
        <v>5</v>
      </c>
      <c r="M12" s="23" t="str">
        <f t="shared" si="8"/>
        <v/>
      </c>
      <c r="N12" s="44">
        <f t="shared" si="9"/>
        <v>0</v>
      </c>
      <c r="O12" s="44">
        <f t="shared" si="10"/>
        <v>0</v>
      </c>
      <c r="P12" s="23" t="str">
        <f t="shared" si="11"/>
        <v/>
      </c>
      <c r="Q12" s="44">
        <f t="shared" si="12"/>
        <v>0</v>
      </c>
      <c r="R12" s="44">
        <f t="shared" si="13"/>
        <v>0</v>
      </c>
      <c r="S12" s="44">
        <f t="shared" si="14"/>
        <v>2</v>
      </c>
      <c r="T12" s="44" t="e">
        <f>VLOOKUP(C12,'Division 1'!$B$3:$C$102,2,FALSE)</f>
        <v>#N/A</v>
      </c>
      <c r="U12" s="44">
        <f>VLOOKUP(C12,'Division 2'!$B$3:$C$99,2,FALSE)</f>
        <v>2</v>
      </c>
      <c r="V12" s="44" t="str">
        <f>IF(ISNUMBER(B12),IF(S12=1,VLOOKUP(C12,'Division 1'!$B$3:$D$102,3,FALSE),VLOOKUP(C12,'Division 2'!$B$3:$D$99,3,FALSE)),0)</f>
        <v>F</v>
      </c>
      <c r="W12" t="str">
        <f t="shared" si="15"/>
        <v>Georgina Letts</v>
      </c>
    </row>
    <row r="13" spans="1:23" x14ac:dyDescent="0.25">
      <c r="B13" s="37">
        <v>44154</v>
      </c>
      <c r="C13" t="s">
        <v>17</v>
      </c>
      <c r="D13" t="str">
        <f t="shared" si="0"/>
        <v>Stuart Park</v>
      </c>
      <c r="E13" s="24">
        <v>1.3715277777777779E-3</v>
      </c>
      <c r="F13" s="44">
        <f t="shared" si="1"/>
        <v>3</v>
      </c>
      <c r="G13" s="23" t="str">
        <f t="shared" si="2"/>
        <v/>
      </c>
      <c r="H13" s="44">
        <f t="shared" si="3"/>
        <v>0</v>
      </c>
      <c r="I13" s="44">
        <f t="shared" si="4"/>
        <v>0</v>
      </c>
      <c r="J13" s="23" t="str">
        <f t="shared" si="5"/>
        <v/>
      </c>
      <c r="K13" s="44">
        <f t="shared" si="6"/>
        <v>0</v>
      </c>
      <c r="L13" s="44">
        <f t="shared" si="7"/>
        <v>0</v>
      </c>
      <c r="M13" s="23">
        <f t="shared" si="8"/>
        <v>1.3715277777777779E-3</v>
      </c>
      <c r="N13" s="44">
        <f t="shared" si="9"/>
        <v>8</v>
      </c>
      <c r="O13" s="44">
        <f t="shared" si="10"/>
        <v>3</v>
      </c>
      <c r="P13" s="23" t="str">
        <f t="shared" si="11"/>
        <v/>
      </c>
      <c r="Q13" s="44">
        <f t="shared" si="12"/>
        <v>0</v>
      </c>
      <c r="R13" s="44">
        <f t="shared" si="13"/>
        <v>0</v>
      </c>
      <c r="S13" s="44">
        <f t="shared" si="14"/>
        <v>1</v>
      </c>
      <c r="T13" s="44">
        <f>VLOOKUP(C13,'Division 1'!$B$3:$C$102,2,FALSE)</f>
        <v>1</v>
      </c>
      <c r="U13" s="44" t="e">
        <f>VLOOKUP(C13,'Division 2'!$B$3:$C$99,2,FALSE)</f>
        <v>#N/A</v>
      </c>
      <c r="V13" s="44" t="str">
        <f>IF(ISNUMBER(B13),IF(S13=1,VLOOKUP(C13,'Division 1'!$B$3:$D$102,3,FALSE),VLOOKUP(C13,'Division 2'!$B$3:$D$99,3,FALSE)),0)</f>
        <v>M</v>
      </c>
      <c r="W13" t="str">
        <f t="shared" si="15"/>
        <v>Stuart Park</v>
      </c>
    </row>
    <row r="14" spans="1:23" x14ac:dyDescent="0.25">
      <c r="A14" t="s">
        <v>148</v>
      </c>
      <c r="B14" s="37">
        <v>44154</v>
      </c>
      <c r="C14" t="s">
        <v>78</v>
      </c>
      <c r="D14" t="str">
        <f t="shared" si="0"/>
        <v>Bethany Raine Old</v>
      </c>
      <c r="E14" s="24">
        <v>1.9791666666666668E-3</v>
      </c>
      <c r="F14" s="44">
        <f t="shared" si="1"/>
        <v>0</v>
      </c>
      <c r="G14" s="23" t="str">
        <f t="shared" si="2"/>
        <v/>
      </c>
      <c r="H14" s="44">
        <f t="shared" si="3"/>
        <v>0</v>
      </c>
      <c r="I14" s="44">
        <f t="shared" si="4"/>
        <v>0</v>
      </c>
      <c r="J14" s="23" t="str">
        <f t="shared" si="5"/>
        <v/>
      </c>
      <c r="K14" s="44">
        <f t="shared" si="6"/>
        <v>0</v>
      </c>
      <c r="L14" s="44">
        <f t="shared" si="7"/>
        <v>0</v>
      </c>
      <c r="M14" s="23" t="str">
        <f t="shared" si="8"/>
        <v/>
      </c>
      <c r="N14" s="44">
        <f t="shared" si="9"/>
        <v>0</v>
      </c>
      <c r="O14" s="44">
        <f t="shared" si="10"/>
        <v>0</v>
      </c>
      <c r="P14" s="23" t="str">
        <f t="shared" si="11"/>
        <v/>
      </c>
      <c r="Q14" s="44">
        <f t="shared" si="12"/>
        <v>0</v>
      </c>
      <c r="R14" s="44">
        <f t="shared" si="13"/>
        <v>0</v>
      </c>
      <c r="S14" s="44">
        <f t="shared" si="14"/>
        <v>2</v>
      </c>
      <c r="T14" s="44" t="e">
        <f>VLOOKUP(C14,'Division 1'!$B$3:$C$102,2,FALSE)</f>
        <v>#N/A</v>
      </c>
      <c r="U14" s="44">
        <f>VLOOKUP(C14,'Division 2'!$B$3:$C$99,2,FALSE)</f>
        <v>2</v>
      </c>
      <c r="V14" s="44" t="str">
        <f>IF(ISNUMBER(B14),IF(S14=1,VLOOKUP(C14,'Division 1'!$B$3:$D$102,3,FALSE),VLOOKUP(C14,'Division 2'!$B$3:$D$99,3,FALSE)),0)</f>
        <v>F</v>
      </c>
      <c r="W14" t="str">
        <f t="shared" si="15"/>
        <v>Bethany Raine</v>
      </c>
    </row>
    <row r="15" spans="1:23" x14ac:dyDescent="0.25">
      <c r="B15" s="37">
        <v>44155</v>
      </c>
      <c r="C15" t="s">
        <v>10</v>
      </c>
      <c r="D15" t="str">
        <f t="shared" si="0"/>
        <v>Raymond Carmichael</v>
      </c>
      <c r="E15" s="24">
        <v>1.5868055555555557E-3</v>
      </c>
      <c r="F15" s="44">
        <f t="shared" si="1"/>
        <v>0</v>
      </c>
      <c r="G15" s="23" t="str">
        <f t="shared" si="2"/>
        <v/>
      </c>
      <c r="H15" s="44">
        <f t="shared" si="3"/>
        <v>0</v>
      </c>
      <c r="I15" s="44">
        <f t="shared" si="4"/>
        <v>0</v>
      </c>
      <c r="J15" s="23" t="str">
        <f t="shared" si="5"/>
        <v/>
      </c>
      <c r="K15" s="44">
        <f t="shared" si="6"/>
        <v>0</v>
      </c>
      <c r="L15" s="44">
        <f t="shared" si="7"/>
        <v>0</v>
      </c>
      <c r="M15" s="23">
        <f t="shared" si="8"/>
        <v>1.5868055555555557E-3</v>
      </c>
      <c r="N15" s="44">
        <f t="shared" si="9"/>
        <v>11</v>
      </c>
      <c r="O15" s="44">
        <f t="shared" si="10"/>
        <v>0</v>
      </c>
      <c r="P15" s="23" t="str">
        <f t="shared" si="11"/>
        <v/>
      </c>
      <c r="Q15" s="44">
        <f t="shared" si="12"/>
        <v>0</v>
      </c>
      <c r="R15" s="44">
        <f t="shared" si="13"/>
        <v>0</v>
      </c>
      <c r="S15" s="44">
        <f t="shared" si="14"/>
        <v>1</v>
      </c>
      <c r="T15" s="44">
        <f>VLOOKUP(C15,'Division 1'!$B$3:$C$102,2,FALSE)</f>
        <v>1</v>
      </c>
      <c r="U15" s="44" t="e">
        <f>VLOOKUP(C15,'Division 2'!$B$3:$C$99,2,FALSE)</f>
        <v>#N/A</v>
      </c>
      <c r="V15" s="44" t="str">
        <f>IF(ISNUMBER(B15),IF(S15=1,VLOOKUP(C15,'Division 1'!$B$3:$D$102,3,FALSE),VLOOKUP(C15,'Division 2'!$B$3:$D$99,3,FALSE)),0)</f>
        <v>M</v>
      </c>
      <c r="W15" t="str">
        <f t="shared" si="15"/>
        <v>Raymond Carmichael</v>
      </c>
    </row>
    <row r="16" spans="1:23" x14ac:dyDescent="0.25">
      <c r="A16" t="s">
        <v>148</v>
      </c>
      <c r="B16" s="37">
        <v>44155</v>
      </c>
      <c r="C16" t="s">
        <v>70</v>
      </c>
      <c r="D16" t="str">
        <f t="shared" si="0"/>
        <v>Andrew Malcolm Old</v>
      </c>
      <c r="E16" s="24">
        <v>1.7245370370370372E-3</v>
      </c>
      <c r="F16" s="44">
        <f t="shared" si="1"/>
        <v>0</v>
      </c>
      <c r="G16" s="23" t="str">
        <f t="shared" si="2"/>
        <v/>
      </c>
      <c r="H16" s="44">
        <f t="shared" si="3"/>
        <v>0</v>
      </c>
      <c r="I16" s="44">
        <f t="shared" si="4"/>
        <v>0</v>
      </c>
      <c r="J16" s="23" t="str">
        <f t="shared" si="5"/>
        <v/>
      </c>
      <c r="K16" s="44">
        <f t="shared" si="6"/>
        <v>0</v>
      </c>
      <c r="L16" s="44">
        <f t="shared" si="7"/>
        <v>0</v>
      </c>
      <c r="M16" s="23" t="str">
        <f t="shared" si="8"/>
        <v/>
      </c>
      <c r="N16" s="44">
        <f t="shared" si="9"/>
        <v>0</v>
      </c>
      <c r="O16" s="44">
        <f t="shared" si="10"/>
        <v>0</v>
      </c>
      <c r="P16" s="23" t="str">
        <f t="shared" si="11"/>
        <v/>
      </c>
      <c r="Q16" s="44">
        <f t="shared" si="12"/>
        <v>0</v>
      </c>
      <c r="R16" s="44">
        <f t="shared" si="13"/>
        <v>0</v>
      </c>
      <c r="S16" s="44">
        <f t="shared" si="14"/>
        <v>2</v>
      </c>
      <c r="T16" s="44" t="e">
        <f>VLOOKUP(C16,'Division 1'!$B$3:$C$102,2,FALSE)</f>
        <v>#N/A</v>
      </c>
      <c r="U16" s="44">
        <f>VLOOKUP(C16,'Division 2'!$B$3:$C$99,2,FALSE)</f>
        <v>2</v>
      </c>
      <c r="V16" s="44" t="str">
        <f>IF(ISNUMBER(B16),IF(S16=1,VLOOKUP(C16,'Division 1'!$B$3:$D$102,3,FALSE),VLOOKUP(C16,'Division 2'!$B$3:$D$99,3,FALSE)),0)</f>
        <v>M</v>
      </c>
      <c r="W16" t="str">
        <f t="shared" si="15"/>
        <v>Andrew Malcolm</v>
      </c>
    </row>
    <row r="17" spans="1:23" x14ac:dyDescent="0.25">
      <c r="A17" t="s">
        <v>148</v>
      </c>
      <c r="B17" s="37">
        <v>44152</v>
      </c>
      <c r="C17" t="s">
        <v>5</v>
      </c>
      <c r="D17" t="str">
        <f t="shared" si="0"/>
        <v>David Walker Old</v>
      </c>
      <c r="E17" s="24">
        <v>1.2847222222222223E-3</v>
      </c>
      <c r="F17" s="44">
        <f t="shared" si="1"/>
        <v>0</v>
      </c>
      <c r="G17" s="23" t="str">
        <f t="shared" si="2"/>
        <v/>
      </c>
      <c r="H17" s="44">
        <f t="shared" si="3"/>
        <v>0</v>
      </c>
      <c r="I17" s="44">
        <f t="shared" si="4"/>
        <v>0</v>
      </c>
      <c r="J17" s="23" t="str">
        <f t="shared" si="5"/>
        <v/>
      </c>
      <c r="K17" s="44">
        <f t="shared" si="6"/>
        <v>0</v>
      </c>
      <c r="L17" s="44">
        <f t="shared" si="7"/>
        <v>0</v>
      </c>
      <c r="M17" s="23" t="str">
        <f t="shared" si="8"/>
        <v/>
      </c>
      <c r="N17" s="44">
        <f t="shared" si="9"/>
        <v>0</v>
      </c>
      <c r="O17" s="44">
        <f t="shared" si="10"/>
        <v>0</v>
      </c>
      <c r="P17" s="23" t="str">
        <f t="shared" si="11"/>
        <v/>
      </c>
      <c r="Q17" s="44">
        <f t="shared" si="12"/>
        <v>0</v>
      </c>
      <c r="R17" s="44">
        <f t="shared" si="13"/>
        <v>0</v>
      </c>
      <c r="S17" s="44">
        <f t="shared" si="14"/>
        <v>1</v>
      </c>
      <c r="T17" s="44">
        <f>VLOOKUP(C17,'Division 1'!$B$3:$C$102,2,FALSE)</f>
        <v>1</v>
      </c>
      <c r="U17" s="44" t="e">
        <f>VLOOKUP(C17,'Division 2'!$B$3:$C$99,2,FALSE)</f>
        <v>#N/A</v>
      </c>
      <c r="V17" s="44" t="str">
        <f>IF(ISNUMBER(B17),IF(S17=1,VLOOKUP(C17,'Division 1'!$B$3:$D$102,3,FALSE),VLOOKUP(C17,'Division 2'!$B$3:$D$99,3,FALSE)),0)</f>
        <v>M</v>
      </c>
      <c r="W17" t="str">
        <f t="shared" si="15"/>
        <v>David Walker</v>
      </c>
    </row>
    <row r="18" spans="1:23" x14ac:dyDescent="0.25">
      <c r="B18" s="37">
        <v>44160</v>
      </c>
      <c r="C18" t="s">
        <v>28</v>
      </c>
      <c r="D18" t="str">
        <f t="shared" si="0"/>
        <v>John Haycock</v>
      </c>
      <c r="E18" s="24">
        <v>1.2962962962962963E-3</v>
      </c>
      <c r="F18" s="44">
        <f t="shared" si="1"/>
        <v>5</v>
      </c>
      <c r="G18" s="23" t="str">
        <f t="shared" si="2"/>
        <v/>
      </c>
      <c r="H18" s="44">
        <f t="shared" si="3"/>
        <v>0</v>
      </c>
      <c r="I18" s="44">
        <f t="shared" si="4"/>
        <v>0</v>
      </c>
      <c r="J18" s="23" t="str">
        <f t="shared" si="5"/>
        <v/>
      </c>
      <c r="K18" s="44">
        <f t="shared" si="6"/>
        <v>0</v>
      </c>
      <c r="L18" s="44">
        <f t="shared" si="7"/>
        <v>0</v>
      </c>
      <c r="M18" s="23">
        <f t="shared" si="8"/>
        <v>1.2962962962962963E-3</v>
      </c>
      <c r="N18" s="44">
        <f t="shared" si="9"/>
        <v>6</v>
      </c>
      <c r="O18" s="44">
        <f t="shared" si="10"/>
        <v>5</v>
      </c>
      <c r="P18" s="23" t="str">
        <f t="shared" si="11"/>
        <v/>
      </c>
      <c r="Q18" s="44">
        <f t="shared" si="12"/>
        <v>0</v>
      </c>
      <c r="R18" s="44">
        <f t="shared" si="13"/>
        <v>0</v>
      </c>
      <c r="S18" s="44">
        <f t="shared" si="14"/>
        <v>1</v>
      </c>
      <c r="T18" s="44">
        <f>VLOOKUP(C18,'Division 1'!$B$3:$C$102,2,FALSE)</f>
        <v>1</v>
      </c>
      <c r="U18" s="44" t="e">
        <f>VLOOKUP(C18,'Division 2'!$B$3:$C$99,2,FALSE)</f>
        <v>#N/A</v>
      </c>
      <c r="V18" s="44" t="str">
        <f>IF(ISNUMBER(B18),IF(S18=1,VLOOKUP(C18,'Division 1'!$B$3:$D$102,3,FALSE),VLOOKUP(C18,'Division 2'!$B$3:$D$99,3,FALSE)),0)</f>
        <v>M</v>
      </c>
      <c r="W18" t="str">
        <f t="shared" si="15"/>
        <v>John Haycock</v>
      </c>
    </row>
    <row r="19" spans="1:23" x14ac:dyDescent="0.25">
      <c r="B19" s="37">
        <v>44159</v>
      </c>
      <c r="C19" t="s">
        <v>94</v>
      </c>
      <c r="D19" t="str">
        <f t="shared" si="0"/>
        <v>Phil Houghton</v>
      </c>
      <c r="E19" s="24">
        <v>1.7592592592592592E-3</v>
      </c>
      <c r="F19" s="44">
        <f t="shared" si="1"/>
        <v>9</v>
      </c>
      <c r="G19" s="23" t="str">
        <f t="shared" si="2"/>
        <v/>
      </c>
      <c r="H19" s="44">
        <f t="shared" si="3"/>
        <v>0</v>
      </c>
      <c r="I19" s="44">
        <f t="shared" si="4"/>
        <v>0</v>
      </c>
      <c r="J19" s="23" t="str">
        <f t="shared" si="5"/>
        <v/>
      </c>
      <c r="K19" s="44">
        <f t="shared" si="6"/>
        <v>0</v>
      </c>
      <c r="L19" s="44">
        <f t="shared" si="7"/>
        <v>0</v>
      </c>
      <c r="M19" s="23" t="str">
        <f t="shared" si="8"/>
        <v/>
      </c>
      <c r="N19" s="44">
        <f t="shared" si="9"/>
        <v>0</v>
      </c>
      <c r="O19" s="44">
        <f t="shared" si="10"/>
        <v>0</v>
      </c>
      <c r="P19" s="23">
        <f t="shared" si="11"/>
        <v>1.7592592592592592E-3</v>
      </c>
      <c r="Q19" s="44">
        <f t="shared" si="12"/>
        <v>2</v>
      </c>
      <c r="R19" s="44">
        <f t="shared" si="13"/>
        <v>9</v>
      </c>
      <c r="S19" s="44">
        <f t="shared" si="14"/>
        <v>2</v>
      </c>
      <c r="T19" s="44" t="e">
        <f>VLOOKUP(C19,'Division 1'!$B$3:$C$102,2,FALSE)</f>
        <v>#N/A</v>
      </c>
      <c r="U19" s="44">
        <f>VLOOKUP(C19,'Division 2'!$B$3:$C$99,2,FALSE)</f>
        <v>2</v>
      </c>
      <c r="V19" s="44" t="str">
        <f>IF(ISNUMBER(B19),IF(S19=1,VLOOKUP(C19,'Division 1'!$B$3:$D$102,3,FALSE),VLOOKUP(C19,'Division 2'!$B$3:$D$99,3,FALSE)),0)</f>
        <v>M</v>
      </c>
      <c r="W19" t="str">
        <f t="shared" si="15"/>
        <v>Phil Houghton</v>
      </c>
    </row>
    <row r="20" spans="1:23" x14ac:dyDescent="0.25">
      <c r="B20" s="37">
        <v>44160</v>
      </c>
      <c r="C20" t="s">
        <v>16</v>
      </c>
      <c r="D20" t="str">
        <f t="shared" si="0"/>
        <v>Emma Featherstone</v>
      </c>
      <c r="E20" s="24">
        <v>1.7847222222222225E-3</v>
      </c>
      <c r="F20" s="44">
        <f t="shared" si="1"/>
        <v>7</v>
      </c>
      <c r="G20" s="23">
        <f t="shared" si="2"/>
        <v>1.7847222222222225E-3</v>
      </c>
      <c r="H20" s="44">
        <f t="shared" si="3"/>
        <v>4</v>
      </c>
      <c r="I20" s="44">
        <f t="shared" si="4"/>
        <v>7</v>
      </c>
      <c r="J20" s="23" t="str">
        <f t="shared" si="5"/>
        <v/>
      </c>
      <c r="K20" s="44">
        <f t="shared" si="6"/>
        <v>0</v>
      </c>
      <c r="L20" s="44">
        <f t="shared" si="7"/>
        <v>0</v>
      </c>
      <c r="M20" s="23" t="str">
        <f t="shared" si="8"/>
        <v/>
      </c>
      <c r="N20" s="44">
        <f t="shared" si="9"/>
        <v>0</v>
      </c>
      <c r="O20" s="44">
        <f t="shared" si="10"/>
        <v>0</v>
      </c>
      <c r="P20" s="23" t="str">
        <f t="shared" si="11"/>
        <v/>
      </c>
      <c r="Q20" s="44">
        <f t="shared" si="12"/>
        <v>0</v>
      </c>
      <c r="R20" s="44">
        <f t="shared" si="13"/>
        <v>0</v>
      </c>
      <c r="S20" s="44">
        <f t="shared" si="14"/>
        <v>1</v>
      </c>
      <c r="T20" s="44">
        <f>VLOOKUP(C20,'Division 1'!$B$3:$C$102,2,FALSE)</f>
        <v>1</v>
      </c>
      <c r="U20" s="44" t="e">
        <f>VLOOKUP(C20,'Division 2'!$B$3:$C$99,2,FALSE)</f>
        <v>#N/A</v>
      </c>
      <c r="V20" s="44" t="str">
        <f>IF(ISNUMBER(B20),IF(S20=1,VLOOKUP(C20,'Division 1'!$B$3:$D$102,3,FALSE),VLOOKUP(C20,'Division 2'!$B$3:$D$99,3,FALSE)),0)</f>
        <v>F</v>
      </c>
      <c r="W20" t="str">
        <f t="shared" si="15"/>
        <v>Emma Featherstone</v>
      </c>
    </row>
    <row r="21" spans="1:23" x14ac:dyDescent="0.25">
      <c r="B21" s="37">
        <v>44161</v>
      </c>
      <c r="C21" t="s">
        <v>4</v>
      </c>
      <c r="D21" t="str">
        <f t="shared" si="0"/>
        <v>Marie Walker</v>
      </c>
      <c r="E21" s="24">
        <v>1.5659722222222221E-3</v>
      </c>
      <c r="F21" s="44">
        <f t="shared" si="1"/>
        <v>8</v>
      </c>
      <c r="G21" s="23">
        <f t="shared" si="2"/>
        <v>1.5659722222222221E-3</v>
      </c>
      <c r="H21" s="44">
        <f t="shared" si="3"/>
        <v>3</v>
      </c>
      <c r="I21" s="44">
        <f t="shared" si="4"/>
        <v>8</v>
      </c>
      <c r="J21" s="23" t="str">
        <f t="shared" si="5"/>
        <v/>
      </c>
      <c r="K21" s="44">
        <f t="shared" si="6"/>
        <v>0</v>
      </c>
      <c r="L21" s="44">
        <f t="shared" si="7"/>
        <v>0</v>
      </c>
      <c r="M21" s="23" t="str">
        <f t="shared" si="8"/>
        <v/>
      </c>
      <c r="N21" s="44">
        <f t="shared" si="9"/>
        <v>0</v>
      </c>
      <c r="O21" s="44">
        <f t="shared" si="10"/>
        <v>0</v>
      </c>
      <c r="P21" s="23" t="str">
        <f t="shared" si="11"/>
        <v/>
      </c>
      <c r="Q21" s="44">
        <f t="shared" si="12"/>
        <v>0</v>
      </c>
      <c r="R21" s="44">
        <f t="shared" si="13"/>
        <v>0</v>
      </c>
      <c r="S21" s="44">
        <f t="shared" si="14"/>
        <v>1</v>
      </c>
      <c r="T21" s="44">
        <f>VLOOKUP(C21,'Division 1'!$B$3:$C$102,2,FALSE)</f>
        <v>1</v>
      </c>
      <c r="U21" s="44" t="e">
        <f>VLOOKUP(C21,'Division 2'!$B$3:$C$99,2,FALSE)</f>
        <v>#N/A</v>
      </c>
      <c r="V21" s="44" t="str">
        <f>IF(ISNUMBER(B21),IF(S21=1,VLOOKUP(C21,'Division 1'!$B$3:$D$102,3,FALSE),VLOOKUP(C21,'Division 2'!$B$3:$D$99,3,FALSE)),0)</f>
        <v>F</v>
      </c>
      <c r="W21" t="str">
        <f t="shared" si="15"/>
        <v>Marie Walker</v>
      </c>
    </row>
    <row r="22" spans="1:23" x14ac:dyDescent="0.25">
      <c r="B22" s="37">
        <v>44162</v>
      </c>
      <c r="C22" t="s">
        <v>40</v>
      </c>
      <c r="D22" t="str">
        <f t="shared" si="0"/>
        <v>Jonathan Wallace</v>
      </c>
      <c r="E22" s="24">
        <v>1.3773148148148147E-3</v>
      </c>
      <c r="F22" s="44">
        <f t="shared" si="1"/>
        <v>2</v>
      </c>
      <c r="G22" s="23" t="str">
        <f t="shared" si="2"/>
        <v/>
      </c>
      <c r="H22" s="44">
        <f t="shared" si="3"/>
        <v>0</v>
      </c>
      <c r="I22" s="44">
        <f t="shared" si="4"/>
        <v>0</v>
      </c>
      <c r="J22" s="23" t="str">
        <f t="shared" si="5"/>
        <v/>
      </c>
      <c r="K22" s="44">
        <f t="shared" si="6"/>
        <v>0</v>
      </c>
      <c r="L22" s="44">
        <f t="shared" si="7"/>
        <v>0</v>
      </c>
      <c r="M22" s="23">
        <f t="shared" si="8"/>
        <v>1.3773148148148147E-3</v>
      </c>
      <c r="N22" s="44">
        <f t="shared" si="9"/>
        <v>9</v>
      </c>
      <c r="O22" s="44">
        <f t="shared" si="10"/>
        <v>2</v>
      </c>
      <c r="P22" s="23" t="str">
        <f t="shared" si="11"/>
        <v/>
      </c>
      <c r="Q22" s="44">
        <f t="shared" si="12"/>
        <v>0</v>
      </c>
      <c r="R22" s="44">
        <f t="shared" si="13"/>
        <v>0</v>
      </c>
      <c r="S22" s="44">
        <f t="shared" si="14"/>
        <v>1</v>
      </c>
      <c r="T22" s="44">
        <f>VLOOKUP(C22,'Division 1'!$B$3:$C$102,2,FALSE)</f>
        <v>1</v>
      </c>
      <c r="U22" s="44" t="e">
        <f>VLOOKUP(C22,'Division 2'!$B$3:$C$99,2,FALSE)</f>
        <v>#N/A</v>
      </c>
      <c r="V22" s="44" t="str">
        <f>IF(ISNUMBER(B22),IF(S22=1,VLOOKUP(C22,'Division 1'!$B$3:$D$102,3,FALSE),VLOOKUP(C22,'Division 2'!$B$3:$D$99,3,FALSE)),0)</f>
        <v>M</v>
      </c>
      <c r="W22" t="str">
        <f t="shared" si="15"/>
        <v>Jonathan Wallace</v>
      </c>
    </row>
    <row r="23" spans="1:23" x14ac:dyDescent="0.25">
      <c r="B23" s="37">
        <v>44162</v>
      </c>
      <c r="C23" t="s">
        <v>111</v>
      </c>
      <c r="D23" t="str">
        <f t="shared" si="0"/>
        <v>Faye Uphill</v>
      </c>
      <c r="E23" s="24">
        <v>1.689814814814815E-3</v>
      </c>
      <c r="F23" s="44">
        <f t="shared" si="1"/>
        <v>6</v>
      </c>
      <c r="G23" s="23" t="str">
        <f t="shared" si="2"/>
        <v/>
      </c>
      <c r="H23" s="44">
        <f t="shared" si="3"/>
        <v>0</v>
      </c>
      <c r="I23" s="44">
        <f t="shared" si="4"/>
        <v>0</v>
      </c>
      <c r="J23" s="23">
        <f t="shared" si="5"/>
        <v>1.689814814814815E-3</v>
      </c>
      <c r="K23" s="44">
        <f t="shared" si="6"/>
        <v>5</v>
      </c>
      <c r="L23" s="44">
        <f t="shared" si="7"/>
        <v>6</v>
      </c>
      <c r="M23" s="23" t="str">
        <f t="shared" si="8"/>
        <v/>
      </c>
      <c r="N23" s="44">
        <f t="shared" si="9"/>
        <v>0</v>
      </c>
      <c r="O23" s="44">
        <f t="shared" si="10"/>
        <v>0</v>
      </c>
      <c r="P23" s="23" t="str">
        <f t="shared" si="11"/>
        <v/>
      </c>
      <c r="Q23" s="44">
        <f t="shared" si="12"/>
        <v>0</v>
      </c>
      <c r="R23" s="44">
        <f t="shared" si="13"/>
        <v>0</v>
      </c>
      <c r="S23" s="44">
        <f t="shared" si="14"/>
        <v>2</v>
      </c>
      <c r="T23" s="44" t="e">
        <f>VLOOKUP(C23,'Division 1'!$B$3:$C$102,2,FALSE)</f>
        <v>#N/A</v>
      </c>
      <c r="U23" s="44">
        <f>VLOOKUP(C23,'Division 2'!$B$3:$C$99,2,FALSE)</f>
        <v>2</v>
      </c>
      <c r="V23" s="44" t="str">
        <f>IF(ISNUMBER(B23),IF(S23=1,VLOOKUP(C23,'Division 1'!$B$3:$D$102,3,FALSE),VLOOKUP(C23,'Division 2'!$B$3:$D$99,3,FALSE)),0)</f>
        <v>F</v>
      </c>
      <c r="W23" t="str">
        <f t="shared" si="15"/>
        <v>Faye Uphill</v>
      </c>
    </row>
    <row r="24" spans="1:23" x14ac:dyDescent="0.25">
      <c r="B24" s="37">
        <v>44162</v>
      </c>
      <c r="C24" t="s">
        <v>70</v>
      </c>
      <c r="D24" t="str">
        <f t="shared" si="0"/>
        <v>Andrew Malcolm</v>
      </c>
      <c r="E24" s="24">
        <v>1.6782407407407406E-3</v>
      </c>
      <c r="F24" s="44">
        <f t="shared" si="1"/>
        <v>10</v>
      </c>
      <c r="G24" s="23" t="str">
        <f t="shared" si="2"/>
        <v/>
      </c>
      <c r="H24" s="44">
        <f t="shared" si="3"/>
        <v>0</v>
      </c>
      <c r="I24" s="44">
        <f t="shared" si="4"/>
        <v>0</v>
      </c>
      <c r="J24" s="23" t="str">
        <f t="shared" si="5"/>
        <v/>
      </c>
      <c r="K24" s="44">
        <f t="shared" si="6"/>
        <v>0</v>
      </c>
      <c r="L24" s="44">
        <f t="shared" si="7"/>
        <v>0</v>
      </c>
      <c r="M24" s="23" t="str">
        <f t="shared" si="8"/>
        <v/>
      </c>
      <c r="N24" s="44">
        <f t="shared" si="9"/>
        <v>0</v>
      </c>
      <c r="O24" s="44">
        <f t="shared" si="10"/>
        <v>0</v>
      </c>
      <c r="P24" s="23">
        <f t="shared" si="11"/>
        <v>1.6782407407407406E-3</v>
      </c>
      <c r="Q24" s="44">
        <f t="shared" si="12"/>
        <v>1</v>
      </c>
      <c r="R24" s="44">
        <f t="shared" si="13"/>
        <v>10</v>
      </c>
      <c r="S24" s="44">
        <f t="shared" si="14"/>
        <v>2</v>
      </c>
      <c r="T24" s="44" t="e">
        <f>VLOOKUP(C24,'Division 1'!$B$3:$C$102,2,FALSE)</f>
        <v>#N/A</v>
      </c>
      <c r="U24" s="44">
        <f>VLOOKUP(C24,'Division 2'!$B$3:$C$99,2,FALSE)</f>
        <v>2</v>
      </c>
      <c r="V24" s="44" t="str">
        <f>IF(ISNUMBER(B24),IF(S24=1,VLOOKUP(C24,'Division 1'!$B$3:$D$102,3,FALSE),VLOOKUP(C24,'Division 2'!$B$3:$D$99,3,FALSE)),0)</f>
        <v>M</v>
      </c>
      <c r="W24" t="str">
        <f t="shared" si="15"/>
        <v>Andrew Malcolm</v>
      </c>
    </row>
    <row r="25" spans="1:23" x14ac:dyDescent="0.25">
      <c r="A25" t="s">
        <v>148</v>
      </c>
      <c r="B25" s="37">
        <v>44163</v>
      </c>
      <c r="C25" t="s">
        <v>15</v>
      </c>
      <c r="D25" t="str">
        <f t="shared" si="0"/>
        <v>Sam Rudd Old</v>
      </c>
      <c r="E25" s="24">
        <v>1.3425925925925925E-3</v>
      </c>
      <c r="F25" s="44">
        <f t="shared" si="1"/>
        <v>0</v>
      </c>
      <c r="G25" s="23" t="str">
        <f t="shared" si="2"/>
        <v/>
      </c>
      <c r="H25" s="44">
        <f t="shared" si="3"/>
        <v>0</v>
      </c>
      <c r="I25" s="44">
        <f t="shared" si="4"/>
        <v>0</v>
      </c>
      <c r="J25" s="23" t="str">
        <f t="shared" si="5"/>
        <v/>
      </c>
      <c r="K25" s="44">
        <f t="shared" si="6"/>
        <v>0</v>
      </c>
      <c r="L25" s="44">
        <f t="shared" si="7"/>
        <v>0</v>
      </c>
      <c r="M25" s="23" t="str">
        <f t="shared" si="8"/>
        <v/>
      </c>
      <c r="N25" s="44">
        <f t="shared" si="9"/>
        <v>0</v>
      </c>
      <c r="O25" s="44">
        <f t="shared" si="10"/>
        <v>0</v>
      </c>
      <c r="P25" s="23" t="str">
        <f t="shared" si="11"/>
        <v/>
      </c>
      <c r="Q25" s="44">
        <f t="shared" si="12"/>
        <v>0</v>
      </c>
      <c r="R25" s="44">
        <f t="shared" si="13"/>
        <v>0</v>
      </c>
      <c r="S25" s="44">
        <f t="shared" si="14"/>
        <v>1</v>
      </c>
      <c r="T25" s="44">
        <f>VLOOKUP(C25,'Division 1'!$B$3:$C$102,2,FALSE)</f>
        <v>1</v>
      </c>
      <c r="U25" s="44" t="e">
        <f>VLOOKUP(C25,'Division 2'!$B$3:$C$99,2,FALSE)</f>
        <v>#N/A</v>
      </c>
      <c r="V25" s="44" t="str">
        <f>IF(ISNUMBER(B25),IF(S25=1,VLOOKUP(C25,'Division 1'!$B$3:$D$102,3,FALSE),VLOOKUP(C25,'Division 2'!$B$3:$D$99,3,FALSE)),0)</f>
        <v>M</v>
      </c>
      <c r="W25" t="str">
        <f t="shared" si="15"/>
        <v>Sam Rudd</v>
      </c>
    </row>
    <row r="26" spans="1:23" x14ac:dyDescent="0.25">
      <c r="B26" s="37">
        <v>44163</v>
      </c>
      <c r="C26" t="s">
        <v>81</v>
      </c>
      <c r="D26" t="str">
        <f t="shared" si="0"/>
        <v>Elizabeth Bayles</v>
      </c>
      <c r="E26" s="24">
        <v>1.4467592592592594E-3</v>
      </c>
      <c r="F26" s="44">
        <f t="shared" si="1"/>
        <v>10</v>
      </c>
      <c r="G26" s="23" t="str">
        <f t="shared" si="2"/>
        <v/>
      </c>
      <c r="H26" s="44">
        <f t="shared" si="3"/>
        <v>0</v>
      </c>
      <c r="I26" s="44">
        <f t="shared" si="4"/>
        <v>0</v>
      </c>
      <c r="J26" s="23">
        <f t="shared" si="5"/>
        <v>1.4467592592592594E-3</v>
      </c>
      <c r="K26" s="44">
        <f t="shared" si="6"/>
        <v>1</v>
      </c>
      <c r="L26" s="44">
        <f t="shared" si="7"/>
        <v>10</v>
      </c>
      <c r="M26" s="23" t="str">
        <f t="shared" si="8"/>
        <v/>
      </c>
      <c r="N26" s="44">
        <f t="shared" si="9"/>
        <v>0</v>
      </c>
      <c r="O26" s="44">
        <f t="shared" si="10"/>
        <v>0</v>
      </c>
      <c r="P26" s="23" t="str">
        <f t="shared" si="11"/>
        <v/>
      </c>
      <c r="Q26" s="44">
        <f t="shared" si="12"/>
        <v>0</v>
      </c>
      <c r="R26" s="44">
        <f t="shared" si="13"/>
        <v>0</v>
      </c>
      <c r="S26" s="44">
        <f t="shared" si="14"/>
        <v>2</v>
      </c>
      <c r="T26" s="44" t="e">
        <f>VLOOKUP(C26,'Division 1'!$B$3:$C$102,2,FALSE)</f>
        <v>#N/A</v>
      </c>
      <c r="U26" s="44">
        <f>VLOOKUP(C26,'Division 2'!$B$3:$C$99,2,FALSE)</f>
        <v>2</v>
      </c>
      <c r="V26" s="44" t="str">
        <f>IF(ISNUMBER(B26),IF(S26=1,VLOOKUP(C26,'Division 1'!$B$3:$D$102,3,FALSE),VLOOKUP(C26,'Division 2'!$B$3:$D$99,3,FALSE)),0)</f>
        <v>F</v>
      </c>
      <c r="W26" t="str">
        <f t="shared" si="15"/>
        <v>Elizabeth Bayles</v>
      </c>
    </row>
    <row r="27" spans="1:23" x14ac:dyDescent="0.25">
      <c r="B27" s="37">
        <v>44164</v>
      </c>
      <c r="C27" t="s">
        <v>15</v>
      </c>
      <c r="D27" t="str">
        <f t="shared" si="0"/>
        <v>Sam Rudd</v>
      </c>
      <c r="E27" s="24">
        <v>1.3310185185185185E-3</v>
      </c>
      <c r="F27" s="44">
        <f t="shared" si="1"/>
        <v>4</v>
      </c>
      <c r="G27" s="23" t="str">
        <f t="shared" si="2"/>
        <v/>
      </c>
      <c r="H27" s="44">
        <f t="shared" si="3"/>
        <v>0</v>
      </c>
      <c r="I27" s="44">
        <f t="shared" si="4"/>
        <v>0</v>
      </c>
      <c r="J27" s="23" t="str">
        <f t="shared" si="5"/>
        <v/>
      </c>
      <c r="K27" s="44">
        <f t="shared" si="6"/>
        <v>0</v>
      </c>
      <c r="L27" s="44">
        <f t="shared" si="7"/>
        <v>0</v>
      </c>
      <c r="M27" s="23">
        <f t="shared" si="8"/>
        <v>1.3310185185185185E-3</v>
      </c>
      <c r="N27" s="44">
        <f t="shared" si="9"/>
        <v>7</v>
      </c>
      <c r="O27" s="44">
        <f t="shared" si="10"/>
        <v>4</v>
      </c>
      <c r="P27" s="23" t="str">
        <f t="shared" si="11"/>
        <v/>
      </c>
      <c r="Q27" s="44">
        <f t="shared" si="12"/>
        <v>0</v>
      </c>
      <c r="R27" s="44">
        <f t="shared" si="13"/>
        <v>0</v>
      </c>
      <c r="S27" s="44">
        <f t="shared" si="14"/>
        <v>1</v>
      </c>
      <c r="T27" s="44">
        <f>VLOOKUP(C27,'Division 1'!$B$3:$C$102,2,FALSE)</f>
        <v>1</v>
      </c>
      <c r="U27" s="44" t="e">
        <f>VLOOKUP(C27,'Division 2'!$B$3:$C$99,2,FALSE)</f>
        <v>#N/A</v>
      </c>
      <c r="V27" s="44" t="str">
        <f>IF(ISNUMBER(B27),IF(S27=1,VLOOKUP(C27,'Division 1'!$B$3:$D$102,3,FALSE),VLOOKUP(C27,'Division 2'!$B$3:$D$99,3,FALSE)),0)</f>
        <v>M</v>
      </c>
      <c r="W27" t="str">
        <f t="shared" si="15"/>
        <v>Sam Rudd</v>
      </c>
    </row>
    <row r="28" spans="1:23" x14ac:dyDescent="0.25">
      <c r="B28" s="37">
        <v>44164</v>
      </c>
      <c r="C28" t="s">
        <v>5</v>
      </c>
      <c r="D28" t="str">
        <f t="shared" si="0"/>
        <v>David Walker</v>
      </c>
      <c r="E28" s="24">
        <v>1.2268518518518518E-3</v>
      </c>
      <c r="F28" s="44">
        <f t="shared" si="1"/>
        <v>7</v>
      </c>
      <c r="G28" s="23" t="str">
        <f t="shared" si="2"/>
        <v/>
      </c>
      <c r="H28" s="44">
        <f t="shared" si="3"/>
        <v>0</v>
      </c>
      <c r="I28" s="44">
        <f t="shared" si="4"/>
        <v>0</v>
      </c>
      <c r="J28" s="23" t="str">
        <f t="shared" si="5"/>
        <v/>
      </c>
      <c r="K28" s="44">
        <f t="shared" si="6"/>
        <v>0</v>
      </c>
      <c r="L28" s="44">
        <f t="shared" si="7"/>
        <v>0</v>
      </c>
      <c r="M28" s="23">
        <f t="shared" si="8"/>
        <v>1.2268518518518518E-3</v>
      </c>
      <c r="N28" s="44">
        <f t="shared" si="9"/>
        <v>4</v>
      </c>
      <c r="O28" s="44">
        <f t="shared" si="10"/>
        <v>7</v>
      </c>
      <c r="P28" s="23" t="str">
        <f t="shared" si="11"/>
        <v/>
      </c>
      <c r="Q28" s="44">
        <f t="shared" si="12"/>
        <v>0</v>
      </c>
      <c r="R28" s="44">
        <f t="shared" si="13"/>
        <v>0</v>
      </c>
      <c r="S28" s="44">
        <f t="shared" si="14"/>
        <v>1</v>
      </c>
      <c r="T28" s="44">
        <f>VLOOKUP(C28,'Division 1'!$B$3:$C$102,2,FALSE)</f>
        <v>1</v>
      </c>
      <c r="U28" s="44" t="e">
        <f>VLOOKUP(C28,'Division 2'!$B$3:$C$99,2,FALSE)</f>
        <v>#N/A</v>
      </c>
      <c r="V28" s="44" t="str">
        <f>IF(ISNUMBER(B28),IF(S28=1,VLOOKUP(C28,'Division 1'!$B$3:$D$102,3,FALSE),VLOOKUP(C28,'Division 2'!$B$3:$D$99,3,FALSE)),0)</f>
        <v>M</v>
      </c>
      <c r="W28" t="str">
        <f t="shared" si="15"/>
        <v>David Walker</v>
      </c>
    </row>
    <row r="29" spans="1:23" x14ac:dyDescent="0.25">
      <c r="A29" t="s">
        <v>148</v>
      </c>
      <c r="B29" s="37">
        <v>44164</v>
      </c>
      <c r="C29" t="s">
        <v>3</v>
      </c>
      <c r="D29" t="str">
        <f t="shared" si="0"/>
        <v>Mark Raine Old</v>
      </c>
      <c r="E29" s="24">
        <v>1.1678240740740739E-3</v>
      </c>
      <c r="F29" s="44">
        <f t="shared" si="1"/>
        <v>0</v>
      </c>
      <c r="G29" s="23" t="str">
        <f t="shared" si="2"/>
        <v/>
      </c>
      <c r="H29" s="44">
        <f t="shared" si="3"/>
        <v>0</v>
      </c>
      <c r="I29" s="44">
        <f t="shared" si="4"/>
        <v>0</v>
      </c>
      <c r="J29" s="23" t="str">
        <f t="shared" si="5"/>
        <v/>
      </c>
      <c r="K29" s="44">
        <f t="shared" si="6"/>
        <v>0</v>
      </c>
      <c r="L29" s="44">
        <f t="shared" si="7"/>
        <v>0</v>
      </c>
      <c r="M29" s="23" t="str">
        <f t="shared" si="8"/>
        <v/>
      </c>
      <c r="N29" s="44">
        <f t="shared" si="9"/>
        <v>0</v>
      </c>
      <c r="O29" s="44">
        <f t="shared" si="10"/>
        <v>0</v>
      </c>
      <c r="P29" s="23" t="str">
        <f t="shared" si="11"/>
        <v/>
      </c>
      <c r="Q29" s="44">
        <f t="shared" si="12"/>
        <v>0</v>
      </c>
      <c r="R29" s="44">
        <f t="shared" si="13"/>
        <v>0</v>
      </c>
      <c r="S29" s="44">
        <f t="shared" si="14"/>
        <v>1</v>
      </c>
      <c r="T29" s="44">
        <f>VLOOKUP(C29,'Division 1'!$B$3:$C$102,2,FALSE)</f>
        <v>1</v>
      </c>
      <c r="U29" s="44" t="e">
        <f>VLOOKUP(C29,'Division 2'!$B$3:$C$99,2,FALSE)</f>
        <v>#N/A</v>
      </c>
      <c r="V29" s="44" t="str">
        <f>IF(ISNUMBER(B29),IF(S29=1,VLOOKUP(C29,'Division 1'!$B$3:$D$102,3,FALSE),VLOOKUP(C29,'Division 2'!$B$3:$D$99,3,FALSE)),0)</f>
        <v>M</v>
      </c>
      <c r="W29" t="str">
        <f t="shared" si="15"/>
        <v>Mark Raine</v>
      </c>
    </row>
    <row r="30" spans="1:23" x14ac:dyDescent="0.25">
      <c r="B30" s="37">
        <v>44164</v>
      </c>
      <c r="C30" t="s">
        <v>23</v>
      </c>
      <c r="D30" t="str">
        <f t="shared" si="0"/>
        <v>Blaine Huntington</v>
      </c>
      <c r="E30" s="24">
        <v>1.1574074074074073E-3</v>
      </c>
      <c r="F30" s="44">
        <f t="shared" si="1"/>
        <v>8</v>
      </c>
      <c r="G30" s="23" t="str">
        <f t="shared" si="2"/>
        <v/>
      </c>
      <c r="H30" s="44">
        <f t="shared" si="3"/>
        <v>0</v>
      </c>
      <c r="I30" s="44">
        <f t="shared" si="4"/>
        <v>0</v>
      </c>
      <c r="J30" s="23" t="str">
        <f t="shared" si="5"/>
        <v/>
      </c>
      <c r="K30" s="44">
        <f t="shared" si="6"/>
        <v>0</v>
      </c>
      <c r="L30" s="44">
        <f t="shared" si="7"/>
        <v>0</v>
      </c>
      <c r="M30" s="23">
        <f t="shared" si="8"/>
        <v>1.1574074074074073E-3</v>
      </c>
      <c r="N30" s="44">
        <f t="shared" si="9"/>
        <v>3</v>
      </c>
      <c r="O30" s="44">
        <f t="shared" si="10"/>
        <v>8</v>
      </c>
      <c r="P30" s="23" t="str">
        <f t="shared" si="11"/>
        <v/>
      </c>
      <c r="Q30" s="44">
        <f t="shared" si="12"/>
        <v>0</v>
      </c>
      <c r="R30" s="44">
        <f t="shared" si="13"/>
        <v>0</v>
      </c>
      <c r="S30" s="44">
        <f t="shared" si="14"/>
        <v>1</v>
      </c>
      <c r="T30" s="44">
        <f>VLOOKUP(C30,'Division 1'!$B$3:$C$102,2,FALSE)</f>
        <v>1</v>
      </c>
      <c r="U30" s="44" t="e">
        <f>VLOOKUP(C30,'Division 2'!$B$3:$C$99,2,FALSE)</f>
        <v>#N/A</v>
      </c>
      <c r="V30" s="44" t="str">
        <f>IF(ISNUMBER(B30),IF(S30=1,VLOOKUP(C30,'Division 1'!$B$3:$D$102,3,FALSE),VLOOKUP(C30,'Division 2'!$B$3:$D$99,3,FALSE)),0)</f>
        <v>M</v>
      </c>
      <c r="W30" t="str">
        <f t="shared" si="15"/>
        <v>Blaine Huntington</v>
      </c>
    </row>
    <row r="31" spans="1:23" x14ac:dyDescent="0.25">
      <c r="B31" s="15">
        <v>44165</v>
      </c>
      <c r="C31" t="s">
        <v>3</v>
      </c>
      <c r="D31" t="str">
        <f t="shared" ref="D31:D50" si="16">IF(A31="Old",C31&amp;" Old",C31)</f>
        <v>Mark Raine</v>
      </c>
      <c r="E31" s="24">
        <v>1.0937499999999999E-3</v>
      </c>
      <c r="F31" s="44">
        <f t="shared" si="1"/>
        <v>10</v>
      </c>
      <c r="G31" s="23" t="str">
        <f t="shared" si="2"/>
        <v/>
      </c>
      <c r="H31" s="44">
        <f t="shared" si="3"/>
        <v>0</v>
      </c>
      <c r="I31" s="44">
        <f t="shared" si="4"/>
        <v>0</v>
      </c>
      <c r="J31" s="23" t="str">
        <f t="shared" si="5"/>
        <v/>
      </c>
      <c r="K31" s="44">
        <f t="shared" si="6"/>
        <v>0</v>
      </c>
      <c r="L31" s="44">
        <f t="shared" si="7"/>
        <v>0</v>
      </c>
      <c r="M31" s="23">
        <f t="shared" si="8"/>
        <v>1.0937499999999999E-3</v>
      </c>
      <c r="N31" s="44">
        <f t="shared" si="9"/>
        <v>1</v>
      </c>
      <c r="O31" s="44">
        <f t="shared" si="10"/>
        <v>10</v>
      </c>
      <c r="P31" s="23" t="str">
        <f t="shared" si="11"/>
        <v/>
      </c>
      <c r="Q31" s="44">
        <f t="shared" si="12"/>
        <v>0</v>
      </c>
      <c r="R31" s="44">
        <f t="shared" si="13"/>
        <v>0</v>
      </c>
      <c r="S31" s="44">
        <f t="shared" si="14"/>
        <v>1</v>
      </c>
      <c r="T31" s="44">
        <f>VLOOKUP(C31,'Division 1'!$B$3:$C$102,2,FALSE)</f>
        <v>1</v>
      </c>
      <c r="U31" s="44" t="e">
        <f>VLOOKUP(C31,'Division 2'!$B$3:$C$99,2,FALSE)</f>
        <v>#N/A</v>
      </c>
      <c r="V31" s="44" t="str">
        <f>IF(ISNUMBER(B31),IF(S31=1,VLOOKUP(C31,'Division 1'!$B$3:$D$102,3,FALSE),VLOOKUP(C31,'Division 2'!$B$3:$D$99,3,FALSE)),0)</f>
        <v>M</v>
      </c>
      <c r="W31" t="str">
        <f t="shared" si="15"/>
        <v>Mark Raine</v>
      </c>
    </row>
    <row r="32" spans="1:23" x14ac:dyDescent="0.25">
      <c r="B32" s="37">
        <v>44155</v>
      </c>
      <c r="C32" t="s">
        <v>56</v>
      </c>
      <c r="D32" t="str">
        <f t="shared" si="16"/>
        <v>Christine Hearmon</v>
      </c>
      <c r="E32" s="24">
        <v>1.6666666666666668E-3</v>
      </c>
      <c r="F32" s="44">
        <f t="shared" si="1"/>
        <v>7</v>
      </c>
      <c r="G32" s="23" t="str">
        <f t="shared" si="2"/>
        <v/>
      </c>
      <c r="H32" s="44">
        <f t="shared" si="3"/>
        <v>0</v>
      </c>
      <c r="I32" s="44">
        <f t="shared" si="4"/>
        <v>0</v>
      </c>
      <c r="J32" s="23">
        <f t="shared" si="5"/>
        <v>1.6666666666666668E-3</v>
      </c>
      <c r="K32" s="44">
        <f t="shared" si="6"/>
        <v>4</v>
      </c>
      <c r="L32" s="44">
        <f t="shared" si="7"/>
        <v>7</v>
      </c>
      <c r="M32" s="23" t="str">
        <f t="shared" si="8"/>
        <v/>
      </c>
      <c r="N32" s="44">
        <f t="shared" si="9"/>
        <v>0</v>
      </c>
      <c r="O32" s="44">
        <f t="shared" si="10"/>
        <v>0</v>
      </c>
      <c r="P32" s="23" t="str">
        <f t="shared" si="11"/>
        <v/>
      </c>
      <c r="Q32" s="44">
        <f t="shared" si="12"/>
        <v>0</v>
      </c>
      <c r="R32" s="44">
        <f t="shared" si="13"/>
        <v>0</v>
      </c>
      <c r="S32" s="44">
        <f t="shared" si="14"/>
        <v>2</v>
      </c>
      <c r="T32" s="44" t="e">
        <f>VLOOKUP(C32,'Division 1'!$B$3:$C$102,2,FALSE)</f>
        <v>#N/A</v>
      </c>
      <c r="U32" s="44">
        <f>VLOOKUP(C32,'Division 2'!$B$3:$C$99,2,FALSE)</f>
        <v>2</v>
      </c>
      <c r="V32" s="44" t="str">
        <f>IF(ISNUMBER(B32),IF(S32=1,VLOOKUP(C32,'Division 1'!$B$3:$D$102,3,FALSE),VLOOKUP(C32,'Division 2'!$B$3:$D$99,3,FALSE)),0)</f>
        <v>F</v>
      </c>
      <c r="W32" t="str">
        <f t="shared" si="15"/>
        <v>Christine Hearmon</v>
      </c>
    </row>
    <row r="33" spans="2:23" x14ac:dyDescent="0.25">
      <c r="B33" s="15">
        <v>44159</v>
      </c>
      <c r="C33" t="s">
        <v>60</v>
      </c>
      <c r="D33" t="str">
        <f t="shared" si="16"/>
        <v>Nicky Blackett</v>
      </c>
      <c r="E33" s="24">
        <v>1.5972222222222221E-3</v>
      </c>
      <c r="F33" s="44">
        <f t="shared" si="1"/>
        <v>9</v>
      </c>
      <c r="G33" s="23" t="str">
        <f t="shared" si="2"/>
        <v/>
      </c>
      <c r="H33" s="44">
        <f t="shared" si="3"/>
        <v>0</v>
      </c>
      <c r="I33" s="44">
        <f t="shared" si="4"/>
        <v>0</v>
      </c>
      <c r="J33" s="23">
        <f t="shared" si="5"/>
        <v>1.5972222222222221E-3</v>
      </c>
      <c r="K33" s="44">
        <f t="shared" si="6"/>
        <v>2</v>
      </c>
      <c r="L33" s="44">
        <f t="shared" si="7"/>
        <v>9</v>
      </c>
      <c r="M33" s="23" t="str">
        <f t="shared" si="8"/>
        <v/>
      </c>
      <c r="N33" s="44">
        <f t="shared" si="9"/>
        <v>0</v>
      </c>
      <c r="O33" s="44">
        <f t="shared" si="10"/>
        <v>0</v>
      </c>
      <c r="P33" s="23" t="str">
        <f t="shared" si="11"/>
        <v/>
      </c>
      <c r="Q33" s="44">
        <f t="shared" si="12"/>
        <v>0</v>
      </c>
      <c r="R33" s="44">
        <f t="shared" si="13"/>
        <v>0</v>
      </c>
      <c r="S33" s="44">
        <f t="shared" si="14"/>
        <v>2</v>
      </c>
      <c r="T33" s="44" t="e">
        <f>VLOOKUP(C33,'Division 1'!$B$3:$C$102,2,FALSE)</f>
        <v>#N/A</v>
      </c>
      <c r="U33" s="44">
        <f>VLOOKUP(C33,'Division 2'!$B$3:$C$99,2,FALSE)</f>
        <v>2</v>
      </c>
      <c r="V33" s="44" t="str">
        <f>IF(ISNUMBER(B33),IF(S33=1,VLOOKUP(C33,'Division 1'!$B$3:$D$102,3,FALSE),VLOOKUP(C33,'Division 2'!$B$3:$D$99,3,FALSE)),0)</f>
        <v>F</v>
      </c>
      <c r="W33" t="str">
        <f t="shared" si="15"/>
        <v>Nicky Blackett</v>
      </c>
    </row>
    <row r="34" spans="2:23" x14ac:dyDescent="0.25">
      <c r="B34" s="37">
        <v>44164</v>
      </c>
      <c r="C34" t="s">
        <v>6</v>
      </c>
      <c r="D34" t="str">
        <f t="shared" si="16"/>
        <v>Abbie Walker</v>
      </c>
      <c r="E34" s="24">
        <v>1.4583333333333334E-3</v>
      </c>
      <c r="F34" s="44">
        <f t="shared" si="1"/>
        <v>10</v>
      </c>
      <c r="G34" s="23">
        <f t="shared" si="2"/>
        <v>1.4583333333333334E-3</v>
      </c>
      <c r="H34" s="44">
        <f t="shared" si="3"/>
        <v>1</v>
      </c>
      <c r="I34" s="44">
        <f t="shared" si="4"/>
        <v>10</v>
      </c>
      <c r="J34" s="23" t="str">
        <f t="shared" si="5"/>
        <v/>
      </c>
      <c r="K34" s="44">
        <f t="shared" si="6"/>
        <v>0</v>
      </c>
      <c r="L34" s="44">
        <f t="shared" si="7"/>
        <v>0</v>
      </c>
      <c r="M34" s="23" t="str">
        <f t="shared" si="8"/>
        <v/>
      </c>
      <c r="N34" s="44">
        <f t="shared" si="9"/>
        <v>0</v>
      </c>
      <c r="O34" s="44">
        <f t="shared" si="10"/>
        <v>0</v>
      </c>
      <c r="P34" s="23" t="str">
        <f t="shared" si="11"/>
        <v/>
      </c>
      <c r="Q34" s="44">
        <f t="shared" si="12"/>
        <v>0</v>
      </c>
      <c r="R34" s="44">
        <f t="shared" si="13"/>
        <v>0</v>
      </c>
      <c r="S34" s="44">
        <f t="shared" si="14"/>
        <v>1</v>
      </c>
      <c r="T34" s="44">
        <f>VLOOKUP(C34,'Division 1'!$B$3:$C$102,2,FALSE)</f>
        <v>1</v>
      </c>
      <c r="U34" s="44" t="e">
        <f>VLOOKUP(C34,'Division 2'!$B$3:$C$99,2,FALSE)</f>
        <v>#N/A</v>
      </c>
      <c r="V34" s="44" t="str">
        <f>IF(ISNUMBER(B34),IF(S34=1,VLOOKUP(C34,'Division 1'!$B$3:$D$102,3,FALSE),VLOOKUP(C34,'Division 2'!$B$3:$D$99,3,FALSE)),0)</f>
        <v>F</v>
      </c>
      <c r="W34" t="str">
        <f t="shared" si="15"/>
        <v>Abbie Walker</v>
      </c>
    </row>
    <row r="35" spans="2:23" x14ac:dyDescent="0.25">
      <c r="B35" s="37">
        <v>44165</v>
      </c>
      <c r="C35" t="s">
        <v>78</v>
      </c>
      <c r="D35" t="str">
        <f t="shared" si="16"/>
        <v>Bethany Raine</v>
      </c>
      <c r="E35" s="24">
        <v>1.9097222222222222E-3</v>
      </c>
      <c r="F35" s="44">
        <f t="shared" si="1"/>
        <v>4</v>
      </c>
      <c r="G35" s="23" t="str">
        <f t="shared" si="2"/>
        <v/>
      </c>
      <c r="H35" s="44">
        <f t="shared" si="3"/>
        <v>0</v>
      </c>
      <c r="I35" s="44">
        <f t="shared" si="4"/>
        <v>0</v>
      </c>
      <c r="J35" s="23">
        <f t="shared" si="5"/>
        <v>1.9097222222222222E-3</v>
      </c>
      <c r="K35" s="44">
        <f t="shared" si="6"/>
        <v>7</v>
      </c>
      <c r="L35" s="44">
        <f t="shared" si="7"/>
        <v>4</v>
      </c>
      <c r="M35" s="23" t="str">
        <f t="shared" si="8"/>
        <v/>
      </c>
      <c r="N35" s="44">
        <f t="shared" si="9"/>
        <v>0</v>
      </c>
      <c r="O35" s="44">
        <f t="shared" si="10"/>
        <v>0</v>
      </c>
      <c r="P35" s="23" t="str">
        <f t="shared" si="11"/>
        <v/>
      </c>
      <c r="Q35" s="44">
        <f t="shared" si="12"/>
        <v>0</v>
      </c>
      <c r="R35" s="44">
        <f t="shared" si="13"/>
        <v>0</v>
      </c>
      <c r="S35" s="44">
        <f t="shared" si="14"/>
        <v>2</v>
      </c>
      <c r="T35" s="44" t="e">
        <f>VLOOKUP(C35,'Division 1'!$B$3:$C$102,2,FALSE)</f>
        <v>#N/A</v>
      </c>
      <c r="U35" s="44">
        <f>VLOOKUP(C35,'Division 2'!$B$3:$C$99,2,FALSE)</f>
        <v>2</v>
      </c>
      <c r="V35" s="44" t="str">
        <f>IF(ISNUMBER(B35),IF(S35=1,VLOOKUP(C35,'Division 1'!$B$3:$D$102,3,FALSE),VLOOKUP(C35,'Division 2'!$B$3:$D$99,3,FALSE)),0)</f>
        <v>F</v>
      </c>
      <c r="W35" t="str">
        <f t="shared" si="15"/>
        <v>Bethany Raine</v>
      </c>
    </row>
    <row r="36" spans="2:23" x14ac:dyDescent="0.25">
      <c r="B36" s="37"/>
      <c r="D36">
        <f t="shared" si="16"/>
        <v>0</v>
      </c>
      <c r="E36" s="24"/>
      <c r="F36" s="44">
        <f t="shared" si="1"/>
        <v>0</v>
      </c>
      <c r="G36" s="23" t="str">
        <f t="shared" si="2"/>
        <v/>
      </c>
      <c r="H36" s="44">
        <f t="shared" si="3"/>
        <v>0</v>
      </c>
      <c r="I36" s="44">
        <f t="shared" si="4"/>
        <v>0</v>
      </c>
      <c r="J36" s="23" t="str">
        <f t="shared" si="5"/>
        <v/>
      </c>
      <c r="K36" s="44">
        <f t="shared" si="6"/>
        <v>0</v>
      </c>
      <c r="L36" s="44">
        <f t="shared" si="7"/>
        <v>0</v>
      </c>
      <c r="M36" s="23" t="str">
        <f t="shared" si="8"/>
        <v/>
      </c>
      <c r="N36" s="44">
        <f t="shared" si="9"/>
        <v>0</v>
      </c>
      <c r="O36" s="44">
        <f t="shared" si="10"/>
        <v>0</v>
      </c>
      <c r="P36" s="23" t="str">
        <f t="shared" si="11"/>
        <v/>
      </c>
      <c r="Q36" s="44">
        <f t="shared" si="12"/>
        <v>0</v>
      </c>
      <c r="R36" s="44">
        <f t="shared" si="13"/>
        <v>0</v>
      </c>
      <c r="S36" s="44">
        <f t="shared" si="14"/>
        <v>0</v>
      </c>
      <c r="T36" s="44" t="e">
        <f>VLOOKUP(C36,'Division 1'!$B$3:$C$102,2,FALSE)</f>
        <v>#N/A</v>
      </c>
      <c r="U36" s="44" t="e">
        <f>VLOOKUP(C36,'Division 2'!$B$3:$C$99,2,FALSE)</f>
        <v>#N/A</v>
      </c>
      <c r="V36" s="44">
        <f>IF(ISNUMBER(B36),IF(S36=1,VLOOKUP(C36,'Division 1'!$B$3:$D$102,3,FALSE),VLOOKUP(C36,'Division 2'!$B$3:$D$99,3,FALSE)),0)</f>
        <v>0</v>
      </c>
      <c r="W36">
        <f t="shared" si="15"/>
        <v>0</v>
      </c>
    </row>
    <row r="37" spans="2:23" x14ac:dyDescent="0.25">
      <c r="B37" s="37"/>
      <c r="D37">
        <f t="shared" si="16"/>
        <v>0</v>
      </c>
      <c r="E37" s="24"/>
      <c r="F37" s="44">
        <f t="shared" si="1"/>
        <v>0</v>
      </c>
      <c r="G37" s="23" t="str">
        <f t="shared" si="2"/>
        <v/>
      </c>
      <c r="H37" s="44">
        <f t="shared" si="3"/>
        <v>0</v>
      </c>
      <c r="I37" s="44">
        <f t="shared" si="4"/>
        <v>0</v>
      </c>
      <c r="J37" s="23" t="str">
        <f t="shared" si="5"/>
        <v/>
      </c>
      <c r="K37" s="44">
        <f t="shared" si="6"/>
        <v>0</v>
      </c>
      <c r="L37" s="44">
        <f t="shared" si="7"/>
        <v>0</v>
      </c>
      <c r="M37" s="23" t="str">
        <f t="shared" si="8"/>
        <v/>
      </c>
      <c r="N37" s="44">
        <f t="shared" si="9"/>
        <v>0</v>
      </c>
      <c r="O37" s="44">
        <f t="shared" si="10"/>
        <v>0</v>
      </c>
      <c r="P37" s="23" t="str">
        <f t="shared" si="11"/>
        <v/>
      </c>
      <c r="Q37" s="44">
        <f t="shared" si="12"/>
        <v>0</v>
      </c>
      <c r="R37" s="44">
        <f t="shared" si="13"/>
        <v>0</v>
      </c>
      <c r="S37" s="44">
        <f t="shared" si="14"/>
        <v>0</v>
      </c>
      <c r="T37" s="44" t="e">
        <f>VLOOKUP(C37,'Division 1'!$B$3:$C$102,2,FALSE)</f>
        <v>#N/A</v>
      </c>
      <c r="U37" s="44" t="e">
        <f>VLOOKUP(C37,'Division 2'!$B$3:$C$99,2,FALSE)</f>
        <v>#N/A</v>
      </c>
      <c r="V37" s="44">
        <f>IF(ISNUMBER(B37),IF(S37=1,VLOOKUP(C37,'Division 1'!$B$3:$D$102,3,FALSE),VLOOKUP(C37,'Division 2'!$B$3:$D$99,3,FALSE)),0)</f>
        <v>0</v>
      </c>
      <c r="W37">
        <f t="shared" si="15"/>
        <v>0</v>
      </c>
    </row>
    <row r="38" spans="2:23" x14ac:dyDescent="0.25">
      <c r="D38">
        <f t="shared" si="16"/>
        <v>0</v>
      </c>
      <c r="E38" s="24"/>
      <c r="F38" s="44">
        <f t="shared" si="1"/>
        <v>0</v>
      </c>
      <c r="G38" s="23" t="str">
        <f t="shared" si="2"/>
        <v/>
      </c>
      <c r="H38" s="44">
        <f t="shared" si="3"/>
        <v>0</v>
      </c>
      <c r="I38" s="44">
        <f t="shared" si="4"/>
        <v>0</v>
      </c>
      <c r="J38" s="23" t="str">
        <f t="shared" si="5"/>
        <v/>
      </c>
      <c r="K38" s="44">
        <f t="shared" si="6"/>
        <v>0</v>
      </c>
      <c r="L38" s="44">
        <f t="shared" si="7"/>
        <v>0</v>
      </c>
      <c r="M38" s="23" t="str">
        <f t="shared" si="8"/>
        <v/>
      </c>
      <c r="N38" s="44">
        <f t="shared" si="9"/>
        <v>0</v>
      </c>
      <c r="O38" s="44">
        <f t="shared" si="10"/>
        <v>0</v>
      </c>
      <c r="P38" s="23" t="str">
        <f t="shared" si="11"/>
        <v/>
      </c>
      <c r="Q38" s="44">
        <f t="shared" si="12"/>
        <v>0</v>
      </c>
      <c r="R38" s="44">
        <f t="shared" si="13"/>
        <v>0</v>
      </c>
      <c r="S38" s="44">
        <f t="shared" si="14"/>
        <v>0</v>
      </c>
      <c r="T38" s="44" t="e">
        <f>VLOOKUP(C38,'Division 1'!$B$3:$C$102,2,FALSE)</f>
        <v>#N/A</v>
      </c>
      <c r="U38" s="44" t="e">
        <f>VLOOKUP(C38,'Division 2'!$B$3:$C$99,2,FALSE)</f>
        <v>#N/A</v>
      </c>
      <c r="V38" s="44">
        <f>IF(ISNUMBER(B38),IF(S38=1,VLOOKUP(C38,'Division 1'!$B$3:$D$102,3,FALSE),VLOOKUP(C38,'Division 2'!$B$3:$D$99,3,FALSE)),0)</f>
        <v>0</v>
      </c>
      <c r="W38">
        <f t="shared" si="15"/>
        <v>0</v>
      </c>
    </row>
    <row r="39" spans="2:23" x14ac:dyDescent="0.25">
      <c r="D39">
        <f t="shared" si="16"/>
        <v>0</v>
      </c>
      <c r="E39" s="24"/>
      <c r="F39" s="44">
        <f t="shared" si="1"/>
        <v>0</v>
      </c>
      <c r="G39" s="23" t="str">
        <f t="shared" si="2"/>
        <v/>
      </c>
      <c r="H39" s="44">
        <f t="shared" si="3"/>
        <v>0</v>
      </c>
      <c r="I39" s="44">
        <f t="shared" si="4"/>
        <v>0</v>
      </c>
      <c r="J39" s="23" t="str">
        <f t="shared" si="5"/>
        <v/>
      </c>
      <c r="K39" s="44">
        <f t="shared" si="6"/>
        <v>0</v>
      </c>
      <c r="L39" s="44">
        <f t="shared" si="7"/>
        <v>0</v>
      </c>
      <c r="M39" s="23" t="str">
        <f t="shared" si="8"/>
        <v/>
      </c>
      <c r="N39" s="44">
        <f t="shared" si="9"/>
        <v>0</v>
      </c>
      <c r="O39" s="44">
        <f t="shared" si="10"/>
        <v>0</v>
      </c>
      <c r="P39" s="23" t="str">
        <f t="shared" si="11"/>
        <v/>
      </c>
      <c r="Q39" s="44">
        <f t="shared" si="12"/>
        <v>0</v>
      </c>
      <c r="R39" s="44">
        <f t="shared" si="13"/>
        <v>0</v>
      </c>
      <c r="S39" s="44">
        <f t="shared" si="14"/>
        <v>0</v>
      </c>
      <c r="T39" s="44" t="e">
        <f>VLOOKUP(C39,'Division 1'!$B$3:$C$102,2,FALSE)</f>
        <v>#N/A</v>
      </c>
      <c r="U39" s="44" t="e">
        <f>VLOOKUP(C39,'Division 2'!$B$3:$C$99,2,FALSE)</f>
        <v>#N/A</v>
      </c>
      <c r="V39" s="44">
        <f>IF(ISNUMBER(B39),IF(S39=1,VLOOKUP(C39,'Division 1'!$B$3:$D$102,3,FALSE),VLOOKUP(C39,'Division 2'!$B$3:$D$99,3,FALSE)),0)</f>
        <v>0</v>
      </c>
      <c r="W39">
        <f t="shared" si="15"/>
        <v>0</v>
      </c>
    </row>
    <row r="40" spans="2:23" x14ac:dyDescent="0.25">
      <c r="D40">
        <f t="shared" si="16"/>
        <v>0</v>
      </c>
      <c r="E40" s="24"/>
      <c r="F40" s="44">
        <f t="shared" si="1"/>
        <v>0</v>
      </c>
      <c r="G40" s="23" t="str">
        <f t="shared" si="2"/>
        <v/>
      </c>
      <c r="H40" s="44">
        <f t="shared" si="3"/>
        <v>0</v>
      </c>
      <c r="I40" s="44">
        <f t="shared" si="4"/>
        <v>0</v>
      </c>
      <c r="J40" s="23" t="str">
        <f t="shared" si="5"/>
        <v/>
      </c>
      <c r="K40" s="44">
        <f t="shared" si="6"/>
        <v>0</v>
      </c>
      <c r="L40" s="44">
        <f t="shared" si="7"/>
        <v>0</v>
      </c>
      <c r="M40" s="23" t="str">
        <f t="shared" si="8"/>
        <v/>
      </c>
      <c r="N40" s="44">
        <f t="shared" si="9"/>
        <v>0</v>
      </c>
      <c r="O40" s="44">
        <f t="shared" si="10"/>
        <v>0</v>
      </c>
      <c r="P40" s="23" t="str">
        <f t="shared" si="11"/>
        <v/>
      </c>
      <c r="Q40" s="44">
        <f t="shared" si="12"/>
        <v>0</v>
      </c>
      <c r="R40" s="44">
        <f t="shared" si="13"/>
        <v>0</v>
      </c>
      <c r="S40" s="44">
        <f t="shared" si="14"/>
        <v>0</v>
      </c>
      <c r="T40" s="44" t="e">
        <f>VLOOKUP(C40,'Division 1'!$B$3:$C$102,2,FALSE)</f>
        <v>#N/A</v>
      </c>
      <c r="U40" s="44" t="e">
        <f>VLOOKUP(C40,'Division 2'!$B$3:$C$99,2,FALSE)</f>
        <v>#N/A</v>
      </c>
      <c r="V40" s="44">
        <f>IF(ISNUMBER(B40),IF(S40=1,VLOOKUP(C40,'Division 1'!$B$3:$D$102,3,FALSE),VLOOKUP(C40,'Division 2'!$B$3:$D$99,3,FALSE)),0)</f>
        <v>0</v>
      </c>
      <c r="W40">
        <f t="shared" si="15"/>
        <v>0</v>
      </c>
    </row>
    <row r="41" spans="2:23" x14ac:dyDescent="0.25">
      <c r="D41">
        <f t="shared" si="16"/>
        <v>0</v>
      </c>
      <c r="E41" s="24"/>
      <c r="F41" s="44">
        <f t="shared" si="1"/>
        <v>0</v>
      </c>
      <c r="G41" s="23" t="str">
        <f t="shared" si="2"/>
        <v/>
      </c>
      <c r="H41" s="44">
        <f t="shared" si="3"/>
        <v>0</v>
      </c>
      <c r="I41" s="44">
        <f t="shared" si="4"/>
        <v>0</v>
      </c>
      <c r="J41" s="23" t="str">
        <f t="shared" si="5"/>
        <v/>
      </c>
      <c r="K41" s="44">
        <f t="shared" si="6"/>
        <v>0</v>
      </c>
      <c r="L41" s="44">
        <f t="shared" si="7"/>
        <v>0</v>
      </c>
      <c r="M41" s="23" t="str">
        <f t="shared" si="8"/>
        <v/>
      </c>
      <c r="N41" s="44">
        <f t="shared" si="9"/>
        <v>0</v>
      </c>
      <c r="O41" s="44">
        <f t="shared" si="10"/>
        <v>0</v>
      </c>
      <c r="P41" s="23" t="str">
        <f t="shared" si="11"/>
        <v/>
      </c>
      <c r="Q41" s="44">
        <f t="shared" si="12"/>
        <v>0</v>
      </c>
      <c r="R41" s="44">
        <f t="shared" si="13"/>
        <v>0</v>
      </c>
      <c r="S41" s="44">
        <f t="shared" si="14"/>
        <v>0</v>
      </c>
      <c r="T41" s="44" t="e">
        <f>VLOOKUP(C41,'Division 1'!$B$3:$C$102,2,FALSE)</f>
        <v>#N/A</v>
      </c>
      <c r="U41" s="44" t="e">
        <f>VLOOKUP(C41,'Division 2'!$B$3:$C$99,2,FALSE)</f>
        <v>#N/A</v>
      </c>
      <c r="V41" s="44">
        <f>IF(ISNUMBER(B41),IF(S41=1,VLOOKUP(C41,'Division 1'!$B$3:$D$102,3,FALSE),VLOOKUP(C41,'Division 2'!$B$3:$D$99,3,FALSE)),0)</f>
        <v>0</v>
      </c>
      <c r="W41">
        <f t="shared" si="15"/>
        <v>0</v>
      </c>
    </row>
    <row r="42" spans="2:23" x14ac:dyDescent="0.25">
      <c r="D42">
        <f t="shared" si="16"/>
        <v>0</v>
      </c>
      <c r="E42" s="24"/>
      <c r="F42" s="44">
        <f t="shared" si="1"/>
        <v>0</v>
      </c>
      <c r="G42" s="23" t="str">
        <f t="shared" si="2"/>
        <v/>
      </c>
      <c r="H42" s="44">
        <f t="shared" si="3"/>
        <v>0</v>
      </c>
      <c r="I42" s="44">
        <f t="shared" si="4"/>
        <v>0</v>
      </c>
      <c r="J42" s="23" t="str">
        <f t="shared" si="5"/>
        <v/>
      </c>
      <c r="K42" s="44">
        <f t="shared" si="6"/>
        <v>0</v>
      </c>
      <c r="L42" s="44">
        <f t="shared" si="7"/>
        <v>0</v>
      </c>
      <c r="M42" s="23" t="str">
        <f t="shared" si="8"/>
        <v/>
      </c>
      <c r="N42" s="44">
        <f t="shared" si="9"/>
        <v>0</v>
      </c>
      <c r="O42" s="44">
        <f t="shared" si="10"/>
        <v>0</v>
      </c>
      <c r="P42" s="23" t="str">
        <f t="shared" si="11"/>
        <v/>
      </c>
      <c r="Q42" s="44">
        <f t="shared" si="12"/>
        <v>0</v>
      </c>
      <c r="R42" s="44">
        <f t="shared" si="13"/>
        <v>0</v>
      </c>
      <c r="S42" s="44">
        <f t="shared" si="14"/>
        <v>0</v>
      </c>
      <c r="T42" s="44" t="e">
        <f>VLOOKUP(C42,'Division 1'!$B$3:$C$102,2,FALSE)</f>
        <v>#N/A</v>
      </c>
      <c r="U42" s="44" t="e">
        <f>VLOOKUP(C42,'Division 2'!$B$3:$C$99,2,FALSE)</f>
        <v>#N/A</v>
      </c>
      <c r="V42" s="44">
        <f>IF(ISNUMBER(B42),IF(S42=1,VLOOKUP(C42,'Division 1'!$B$3:$D$102,3,FALSE),VLOOKUP(C42,'Division 2'!$B$3:$D$99,3,FALSE)),0)</f>
        <v>0</v>
      </c>
      <c r="W42">
        <f t="shared" si="15"/>
        <v>0</v>
      </c>
    </row>
    <row r="43" spans="2:23" x14ac:dyDescent="0.25">
      <c r="D43">
        <f t="shared" si="16"/>
        <v>0</v>
      </c>
      <c r="E43" s="24"/>
      <c r="F43" s="44">
        <f t="shared" si="1"/>
        <v>0</v>
      </c>
      <c r="G43" s="23" t="str">
        <f t="shared" si="2"/>
        <v/>
      </c>
      <c r="H43" s="44">
        <f t="shared" si="3"/>
        <v>0</v>
      </c>
      <c r="I43" s="44">
        <f t="shared" si="4"/>
        <v>0</v>
      </c>
      <c r="J43" s="23" t="str">
        <f t="shared" si="5"/>
        <v/>
      </c>
      <c r="K43" s="44">
        <f t="shared" si="6"/>
        <v>0</v>
      </c>
      <c r="L43" s="44">
        <f t="shared" si="7"/>
        <v>0</v>
      </c>
      <c r="M43" s="23" t="str">
        <f t="shared" si="8"/>
        <v/>
      </c>
      <c r="N43" s="44">
        <f t="shared" si="9"/>
        <v>0</v>
      </c>
      <c r="O43" s="44">
        <f t="shared" si="10"/>
        <v>0</v>
      </c>
      <c r="P43" s="23" t="str">
        <f t="shared" si="11"/>
        <v/>
      </c>
      <c r="Q43" s="44">
        <f t="shared" si="12"/>
        <v>0</v>
      </c>
      <c r="R43" s="44">
        <f t="shared" si="13"/>
        <v>0</v>
      </c>
      <c r="S43" s="44">
        <f t="shared" si="14"/>
        <v>0</v>
      </c>
      <c r="T43" s="44" t="e">
        <f>VLOOKUP(C43,'Division 1'!$B$3:$C$102,2,FALSE)</f>
        <v>#N/A</v>
      </c>
      <c r="U43" s="44" t="e">
        <f>VLOOKUP(C43,'Division 2'!$B$3:$C$99,2,FALSE)</f>
        <v>#N/A</v>
      </c>
      <c r="V43" s="44">
        <f>IF(ISNUMBER(B43),IF(S43=1,VLOOKUP(C43,'Division 1'!$B$3:$D$102,3,FALSE),VLOOKUP(C43,'Division 2'!$B$3:$D$99,3,FALSE)),0)</f>
        <v>0</v>
      </c>
      <c r="W43">
        <f t="shared" si="15"/>
        <v>0</v>
      </c>
    </row>
    <row r="44" spans="2:23" x14ac:dyDescent="0.25">
      <c r="D44">
        <f t="shared" si="16"/>
        <v>0</v>
      </c>
      <c r="E44" s="24"/>
      <c r="F44" s="44">
        <f t="shared" si="1"/>
        <v>0</v>
      </c>
      <c r="G44" s="23" t="str">
        <f t="shared" si="2"/>
        <v/>
      </c>
      <c r="H44" s="44">
        <f t="shared" si="3"/>
        <v>0</v>
      </c>
      <c r="I44" s="44">
        <f t="shared" si="4"/>
        <v>0</v>
      </c>
      <c r="J44" s="23" t="str">
        <f t="shared" si="5"/>
        <v/>
      </c>
      <c r="K44" s="44">
        <f t="shared" si="6"/>
        <v>0</v>
      </c>
      <c r="L44" s="44">
        <f t="shared" si="7"/>
        <v>0</v>
      </c>
      <c r="M44" s="23" t="str">
        <f t="shared" si="8"/>
        <v/>
      </c>
      <c r="N44" s="44">
        <f t="shared" si="9"/>
        <v>0</v>
      </c>
      <c r="O44" s="44">
        <f t="shared" si="10"/>
        <v>0</v>
      </c>
      <c r="P44" s="23" t="str">
        <f t="shared" si="11"/>
        <v/>
      </c>
      <c r="Q44" s="44">
        <f t="shared" si="12"/>
        <v>0</v>
      </c>
      <c r="R44" s="44">
        <f t="shared" si="13"/>
        <v>0</v>
      </c>
      <c r="S44" s="44">
        <f t="shared" si="14"/>
        <v>0</v>
      </c>
      <c r="T44" s="44" t="e">
        <f>VLOOKUP(C44,'Division 1'!$B$3:$C$102,2,FALSE)</f>
        <v>#N/A</v>
      </c>
      <c r="U44" s="44" t="e">
        <f>VLOOKUP(C44,'Division 2'!$B$3:$C$99,2,FALSE)</f>
        <v>#N/A</v>
      </c>
      <c r="V44" s="44">
        <f>IF(ISNUMBER(B44),IF(S44=1,VLOOKUP(C44,'Division 1'!$B$3:$D$102,3,FALSE),VLOOKUP(C44,'Division 2'!$B$3:$D$99,3,FALSE)),0)</f>
        <v>0</v>
      </c>
      <c r="W44">
        <f t="shared" si="15"/>
        <v>0</v>
      </c>
    </row>
    <row r="45" spans="2:23" x14ac:dyDescent="0.25">
      <c r="D45">
        <f t="shared" si="16"/>
        <v>0</v>
      </c>
      <c r="E45" s="24"/>
      <c r="F45" s="44">
        <f t="shared" si="1"/>
        <v>0</v>
      </c>
      <c r="G45" s="23" t="str">
        <f t="shared" si="2"/>
        <v/>
      </c>
      <c r="H45" s="44">
        <f t="shared" si="3"/>
        <v>0</v>
      </c>
      <c r="I45" s="44">
        <f t="shared" si="4"/>
        <v>0</v>
      </c>
      <c r="J45" s="23" t="str">
        <f t="shared" si="5"/>
        <v/>
      </c>
      <c r="K45" s="44">
        <f t="shared" si="6"/>
        <v>0</v>
      </c>
      <c r="L45" s="44">
        <f t="shared" si="7"/>
        <v>0</v>
      </c>
      <c r="M45" s="23" t="str">
        <f t="shared" si="8"/>
        <v/>
      </c>
      <c r="N45" s="44">
        <f t="shared" si="9"/>
        <v>0</v>
      </c>
      <c r="O45" s="44">
        <f t="shared" si="10"/>
        <v>0</v>
      </c>
      <c r="P45" s="23" t="str">
        <f t="shared" si="11"/>
        <v/>
      </c>
      <c r="Q45" s="44">
        <f t="shared" si="12"/>
        <v>0</v>
      </c>
      <c r="R45" s="44">
        <f t="shared" si="13"/>
        <v>0</v>
      </c>
      <c r="S45" s="44">
        <f t="shared" si="14"/>
        <v>0</v>
      </c>
      <c r="T45" s="44" t="e">
        <f>VLOOKUP(C45,'Division 1'!$B$3:$C$102,2,FALSE)</f>
        <v>#N/A</v>
      </c>
      <c r="U45" s="44" t="e">
        <f>VLOOKUP(C45,'Division 2'!$B$3:$C$99,2,FALSE)</f>
        <v>#N/A</v>
      </c>
      <c r="V45" s="44">
        <f>IF(ISNUMBER(B45),IF(S45=1,VLOOKUP(C45,'Division 1'!$B$3:$D$102,3,FALSE),VLOOKUP(C45,'Division 2'!$B$3:$D$99,3,FALSE)),0)</f>
        <v>0</v>
      </c>
      <c r="W45">
        <f t="shared" si="15"/>
        <v>0</v>
      </c>
    </row>
    <row r="46" spans="2:23" x14ac:dyDescent="0.25">
      <c r="D46">
        <f t="shared" si="16"/>
        <v>0</v>
      </c>
      <c r="E46" s="24"/>
      <c r="F46" s="44">
        <f t="shared" si="1"/>
        <v>0</v>
      </c>
      <c r="G46" s="23" t="str">
        <f t="shared" si="2"/>
        <v/>
      </c>
      <c r="H46" s="44">
        <f t="shared" si="3"/>
        <v>0</v>
      </c>
      <c r="I46" s="44">
        <f t="shared" si="4"/>
        <v>0</v>
      </c>
      <c r="J46" s="23" t="str">
        <f t="shared" si="5"/>
        <v/>
      </c>
      <c r="K46" s="44">
        <f t="shared" si="6"/>
        <v>0</v>
      </c>
      <c r="L46" s="44">
        <f t="shared" si="7"/>
        <v>0</v>
      </c>
      <c r="M46" s="23" t="str">
        <f t="shared" si="8"/>
        <v/>
      </c>
      <c r="N46" s="44">
        <f t="shared" si="9"/>
        <v>0</v>
      </c>
      <c r="O46" s="44">
        <f t="shared" si="10"/>
        <v>0</v>
      </c>
      <c r="P46" s="23" t="str">
        <f t="shared" si="11"/>
        <v/>
      </c>
      <c r="Q46" s="44">
        <f t="shared" si="12"/>
        <v>0</v>
      </c>
      <c r="R46" s="44">
        <f t="shared" si="13"/>
        <v>0</v>
      </c>
      <c r="S46" s="44">
        <f t="shared" si="14"/>
        <v>0</v>
      </c>
      <c r="T46" s="44" t="e">
        <f>VLOOKUP(C46,'Division 1'!$B$3:$C$102,2,FALSE)</f>
        <v>#N/A</v>
      </c>
      <c r="U46" s="44" t="e">
        <f>VLOOKUP(C46,'Division 2'!$B$3:$C$99,2,FALSE)</f>
        <v>#N/A</v>
      </c>
      <c r="V46" s="44">
        <f>IF(ISNUMBER(B46),IF(S46=1,VLOOKUP(C46,'Division 1'!$B$3:$D$102,3,FALSE),VLOOKUP(C46,'Division 2'!$B$3:$D$99,3,FALSE)),0)</f>
        <v>0</v>
      </c>
      <c r="W46">
        <f t="shared" si="15"/>
        <v>0</v>
      </c>
    </row>
    <row r="47" spans="2:23" x14ac:dyDescent="0.25">
      <c r="D47">
        <f t="shared" si="16"/>
        <v>0</v>
      </c>
      <c r="E47" s="24"/>
      <c r="F47" s="44">
        <f t="shared" si="1"/>
        <v>0</v>
      </c>
      <c r="G47" s="23" t="str">
        <f t="shared" si="2"/>
        <v/>
      </c>
      <c r="H47" s="44">
        <f t="shared" si="3"/>
        <v>0</v>
      </c>
      <c r="I47" s="44">
        <f t="shared" si="4"/>
        <v>0</v>
      </c>
      <c r="J47" s="23" t="str">
        <f t="shared" si="5"/>
        <v/>
      </c>
      <c r="K47" s="44">
        <f t="shared" si="6"/>
        <v>0</v>
      </c>
      <c r="L47" s="44">
        <f t="shared" si="7"/>
        <v>0</v>
      </c>
      <c r="M47" s="23" t="str">
        <f t="shared" si="8"/>
        <v/>
      </c>
      <c r="N47" s="44">
        <f t="shared" si="9"/>
        <v>0</v>
      </c>
      <c r="O47" s="44">
        <f t="shared" si="10"/>
        <v>0</v>
      </c>
      <c r="P47" s="23" t="str">
        <f t="shared" si="11"/>
        <v/>
      </c>
      <c r="Q47" s="44">
        <f t="shared" si="12"/>
        <v>0</v>
      </c>
      <c r="R47" s="44">
        <f t="shared" si="13"/>
        <v>0</v>
      </c>
      <c r="S47" s="44">
        <f t="shared" si="14"/>
        <v>0</v>
      </c>
      <c r="T47" s="44" t="e">
        <f>VLOOKUP(C47,'Division 1'!$B$3:$C$102,2,FALSE)</f>
        <v>#N/A</v>
      </c>
      <c r="U47" s="44" t="e">
        <f>VLOOKUP(C47,'Division 2'!$B$3:$C$99,2,FALSE)</f>
        <v>#N/A</v>
      </c>
      <c r="V47" s="44">
        <f>IF(ISNUMBER(B47),IF(S47=1,VLOOKUP(C47,'Division 1'!$B$3:$D$102,3,FALSE),VLOOKUP(C47,'Division 2'!$B$3:$D$99,3,FALSE)),0)</f>
        <v>0</v>
      </c>
      <c r="W47">
        <f t="shared" si="15"/>
        <v>0</v>
      </c>
    </row>
    <row r="48" spans="2:23" x14ac:dyDescent="0.25">
      <c r="D48">
        <f t="shared" si="16"/>
        <v>0</v>
      </c>
      <c r="E48" s="24"/>
      <c r="F48" s="44">
        <f t="shared" si="1"/>
        <v>0</v>
      </c>
      <c r="G48" s="23" t="str">
        <f t="shared" si="2"/>
        <v/>
      </c>
      <c r="H48" s="44">
        <f t="shared" si="3"/>
        <v>0</v>
      </c>
      <c r="I48" s="44">
        <f t="shared" si="4"/>
        <v>0</v>
      </c>
      <c r="J48" s="23" t="str">
        <f t="shared" si="5"/>
        <v/>
      </c>
      <c r="K48" s="44">
        <f t="shared" si="6"/>
        <v>0</v>
      </c>
      <c r="L48" s="44">
        <f t="shared" si="7"/>
        <v>0</v>
      </c>
      <c r="M48" s="23" t="str">
        <f t="shared" si="8"/>
        <v/>
      </c>
      <c r="N48" s="44">
        <f t="shared" si="9"/>
        <v>0</v>
      </c>
      <c r="O48" s="44">
        <f t="shared" si="10"/>
        <v>0</v>
      </c>
      <c r="P48" s="23" t="str">
        <f t="shared" si="11"/>
        <v/>
      </c>
      <c r="Q48" s="44">
        <f t="shared" si="12"/>
        <v>0</v>
      </c>
      <c r="R48" s="44">
        <f t="shared" si="13"/>
        <v>0</v>
      </c>
      <c r="S48" s="44">
        <f t="shared" si="14"/>
        <v>0</v>
      </c>
      <c r="T48" s="44" t="e">
        <f>VLOOKUP(C48,'Division 1'!$B$3:$C$102,2,FALSE)</f>
        <v>#N/A</v>
      </c>
      <c r="U48" s="44" t="e">
        <f>VLOOKUP(C48,'Division 2'!$B$3:$C$99,2,FALSE)</f>
        <v>#N/A</v>
      </c>
      <c r="V48" s="44">
        <f>IF(ISNUMBER(B48),IF(S48=1,VLOOKUP(C48,'Division 1'!$B$3:$D$102,3,FALSE),VLOOKUP(C48,'Division 2'!$B$3:$D$99,3,FALSE)),0)</f>
        <v>0</v>
      </c>
      <c r="W48">
        <f t="shared" si="15"/>
        <v>0</v>
      </c>
    </row>
    <row r="49" spans="4:23" x14ac:dyDescent="0.25">
      <c r="D49">
        <f t="shared" si="16"/>
        <v>0</v>
      </c>
      <c r="E49" s="24"/>
      <c r="F49" s="44">
        <f t="shared" si="1"/>
        <v>0</v>
      </c>
      <c r="G49" s="23" t="str">
        <f t="shared" si="2"/>
        <v/>
      </c>
      <c r="H49" s="44">
        <f t="shared" si="3"/>
        <v>0</v>
      </c>
      <c r="I49" s="44">
        <f t="shared" si="4"/>
        <v>0</v>
      </c>
      <c r="J49" s="23" t="str">
        <f t="shared" si="5"/>
        <v/>
      </c>
      <c r="K49" s="44">
        <f t="shared" si="6"/>
        <v>0</v>
      </c>
      <c r="L49" s="44">
        <f t="shared" si="7"/>
        <v>0</v>
      </c>
      <c r="M49" s="23" t="str">
        <f t="shared" si="8"/>
        <v/>
      </c>
      <c r="N49" s="44">
        <f t="shared" si="9"/>
        <v>0</v>
      </c>
      <c r="O49" s="44">
        <f t="shared" si="10"/>
        <v>0</v>
      </c>
      <c r="P49" s="23" t="str">
        <f t="shared" si="11"/>
        <v/>
      </c>
      <c r="Q49" s="44">
        <f t="shared" si="12"/>
        <v>0</v>
      </c>
      <c r="R49" s="44">
        <f t="shared" si="13"/>
        <v>0</v>
      </c>
      <c r="S49" s="44">
        <f t="shared" si="14"/>
        <v>0</v>
      </c>
      <c r="T49" s="44" t="e">
        <f>VLOOKUP(C49,'Division 1'!$B$3:$C$102,2,FALSE)</f>
        <v>#N/A</v>
      </c>
      <c r="U49" s="44" t="e">
        <f>VLOOKUP(C49,'Division 2'!$B$3:$C$99,2,FALSE)</f>
        <v>#N/A</v>
      </c>
      <c r="V49" s="44">
        <f>IF(ISNUMBER(B49),IF(S49=1,VLOOKUP(C49,'Division 1'!$B$3:$D$102,3,FALSE),VLOOKUP(C49,'Division 2'!$B$3:$D$99,3,FALSE)),0)</f>
        <v>0</v>
      </c>
      <c r="W49">
        <f t="shared" si="15"/>
        <v>0</v>
      </c>
    </row>
    <row r="50" spans="4:23" x14ac:dyDescent="0.25">
      <c r="D50">
        <f t="shared" si="16"/>
        <v>0</v>
      </c>
      <c r="E50" s="24"/>
      <c r="F50" s="44">
        <f t="shared" si="1"/>
        <v>0</v>
      </c>
      <c r="G50" s="23" t="str">
        <f t="shared" si="2"/>
        <v/>
      </c>
      <c r="H50" s="44">
        <f t="shared" si="3"/>
        <v>0</v>
      </c>
      <c r="I50" s="44">
        <f t="shared" si="4"/>
        <v>0</v>
      </c>
      <c r="J50" s="23" t="str">
        <f t="shared" si="5"/>
        <v/>
      </c>
      <c r="K50" s="44">
        <f t="shared" si="6"/>
        <v>0</v>
      </c>
      <c r="L50" s="44">
        <f t="shared" si="7"/>
        <v>0</v>
      </c>
      <c r="M50" s="23" t="str">
        <f t="shared" si="8"/>
        <v/>
      </c>
      <c r="N50" s="44">
        <f t="shared" si="9"/>
        <v>0</v>
      </c>
      <c r="O50" s="44">
        <f t="shared" si="10"/>
        <v>0</v>
      </c>
      <c r="P50" s="23" t="str">
        <f t="shared" si="11"/>
        <v/>
      </c>
      <c r="Q50" s="44">
        <f t="shared" si="12"/>
        <v>0</v>
      </c>
      <c r="R50" s="44">
        <f t="shared" si="13"/>
        <v>0</v>
      </c>
      <c r="S50" s="44">
        <f t="shared" si="14"/>
        <v>0</v>
      </c>
      <c r="T50" s="44" t="e">
        <f>VLOOKUP(C50,'Division 1'!$B$3:$C$102,2,FALSE)</f>
        <v>#N/A</v>
      </c>
      <c r="U50" s="44" t="e">
        <f>VLOOKUP(C50,'Division 2'!$B$3:$C$99,2,FALSE)</f>
        <v>#N/A</v>
      </c>
      <c r="V50" s="44">
        <f>IF(ISNUMBER(B50),IF(S50=1,VLOOKUP(C50,'Division 1'!$B$3:$D$102,3,FALSE),VLOOKUP(C50,'Division 2'!$B$3:$D$99,3,FALSE)),0)</f>
        <v>0</v>
      </c>
      <c r="W50">
        <f t="shared" si="15"/>
        <v>0</v>
      </c>
    </row>
  </sheetData>
  <mergeCells count="7">
    <mergeCell ref="G2:I2"/>
    <mergeCell ref="J2:L2"/>
    <mergeCell ref="S2:U2"/>
    <mergeCell ref="G1:L1"/>
    <mergeCell ref="P2:R2"/>
    <mergeCell ref="M1:R1"/>
    <mergeCell ref="M2:O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People!$A$1:$A$113</xm:f>
          </x14:formula1>
          <xm:sqref>C4</xm:sqref>
        </x14:dataValidation>
        <x14:dataValidation type="list" allowBlank="1" showInputMessage="1" showErrorMessage="1">
          <x14:formula1>
            <xm:f>People!$A$1:$A$120</xm:f>
          </x14:formula1>
          <xm:sqref>C5:C50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4" workbookViewId="0">
      <selection activeCell="A12" sqref="A12"/>
    </sheetView>
  </sheetViews>
  <sheetFormatPr defaultRowHeight="15" x14ac:dyDescent="0.25"/>
  <cols>
    <col min="2" max="2" width="10.7109375" bestFit="1" customWidth="1"/>
    <col min="3" max="4" width="17.5703125" customWidth="1"/>
    <col min="6" max="6" width="9.140625" style="21"/>
    <col min="19" max="22" width="9.140625" style="21"/>
  </cols>
  <sheetData>
    <row r="1" spans="1:23" x14ac:dyDescent="0.25">
      <c r="A1" t="s">
        <v>134</v>
      </c>
      <c r="B1">
        <f>COUNTIF(A4:A50,"old")</f>
        <v>7</v>
      </c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</row>
    <row r="2" spans="1:23" x14ac:dyDescent="0.25">
      <c r="A2" t="s">
        <v>0</v>
      </c>
      <c r="B2">
        <f>COUNT(B4:B50)</f>
        <v>29</v>
      </c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44141</v>
      </c>
      <c r="C4" t="s">
        <v>91</v>
      </c>
      <c r="D4" t="str">
        <f t="shared" ref="D4:D30" si="0">IF(A4="Old",C4&amp;" Old",C4)</f>
        <v>Emily Robertshaw</v>
      </c>
      <c r="E4" s="24">
        <v>4.3344907407407408E-2</v>
      </c>
      <c r="F4" s="43">
        <f>I4+L4+O4+R4</f>
        <v>9</v>
      </c>
      <c r="G4" s="23" t="str">
        <f>IF($A4="Old","",IF(AND($S4=1,$V4="F"),$E4,""))</f>
        <v/>
      </c>
      <c r="H4" s="43">
        <f>IF(ISNUMBER(G4),RANK(G4,G$4:G$50,1),0)</f>
        <v>0</v>
      </c>
      <c r="I4" s="43">
        <f>IF(A4="old",0,IF(H4=1,10,IF(H4=2,9,IF(H4=3,8,IF(H4=4,7,IF(H4=5,6,IF(H4=6,5,IF(H4=7,4,IF(H4=8,3,IF(H4=9,2,IF(H4=10,1,0)))))))))))</f>
        <v>0</v>
      </c>
      <c r="J4" s="23">
        <f>IF($A4="Old","",IF(AND($S4=2,$V4="F"),$E4,""))</f>
        <v>4.3344907407407408E-2</v>
      </c>
      <c r="K4" s="43">
        <f>IF(ISNUMBER(J4),RANK(J4,J$4:J$50,1),0)</f>
        <v>2</v>
      </c>
      <c r="L4" s="43">
        <f>IF(K4=1,10,IF(K4=2,9,IF(K4=3,8,IF(K4=4,7,IF(K4=5,6,IF(K4=6,5,IF(K4=7,4,IF(K4=8,3,IF(K4=9,2,IF(K4=10,1,0))))))))))</f>
        <v>9</v>
      </c>
      <c r="M4" s="23" t="str">
        <f>IF($A4="Old","",IF(AND($S4=1,$V4="M"),$E4,""))</f>
        <v/>
      </c>
      <c r="N4" s="43">
        <f>IF(ISNUMBER(M4),RANK(M4,M$4:M$50,1),0)</f>
        <v>0</v>
      </c>
      <c r="O4" s="43">
        <f>IF(N4=1,10,IF(N4=2,9,IF(N4=3,8,IF(N4=4,7,IF(N4=5,6,IF(N4=6,5,IF(N4=7,4,IF(N4=8,3,IF(N4=9,2,IF(N4=10,1,0))))))))))</f>
        <v>0</v>
      </c>
      <c r="P4" s="23" t="str">
        <f>IF($A4="Old","",IF(AND($S4=2,$V4="M"),$E4,""))</f>
        <v/>
      </c>
      <c r="Q4" s="43">
        <f>IF(ISNUMBER(P4),RANK(P4,P$4:P$50,1),0)</f>
        <v>0</v>
      </c>
      <c r="R4" s="43">
        <f>IF(Q4=1,10,IF(Q4=2,9,IF(Q4=3,8,IF(Q4=4,7,IF(Q4=5,6,IF(Q4=6,5,IF(Q4=7,4,IF(Q4=8,3,IF(Q4=9,2,IF(Q4=10,1,0))))))))))</f>
        <v>0</v>
      </c>
      <c r="S4" s="43">
        <f>SUMIF(T4:U4,"&gt;"&amp;0.1)</f>
        <v>2</v>
      </c>
      <c r="T4" s="43" t="e">
        <f>VLOOKUP(C4,'Division 1'!$B$3:$C$102,2,FALSE)</f>
        <v>#N/A</v>
      </c>
      <c r="U4" s="43">
        <f>VLOOKUP(C4,'Division 2'!$B$3:$C$99,2,FALSE)</f>
        <v>2</v>
      </c>
      <c r="V4" s="43" t="str">
        <f>IF(ISNUMBER(B4),IF(S4=1,VLOOKUP(C4,'Division 1'!$B$3:$D$102,3,FALSE),VLOOKUP(C4,'Division 2'!$B$3:$D$99,3,FALSE)),0)</f>
        <v>F</v>
      </c>
      <c r="W4" t="str">
        <f>C4</f>
        <v>Emily Robertshaw</v>
      </c>
    </row>
    <row r="5" spans="1:23" x14ac:dyDescent="0.25">
      <c r="B5" s="15">
        <v>44142</v>
      </c>
      <c r="C5" t="s">
        <v>2</v>
      </c>
      <c r="D5" t="str">
        <f t="shared" si="0"/>
        <v>Jane Spink</v>
      </c>
      <c r="E5" s="22">
        <v>3.8842592592592588E-2</v>
      </c>
      <c r="F5" s="43">
        <f t="shared" ref="F5:F50" si="1">I5+L5+O5+R5</f>
        <v>10</v>
      </c>
      <c r="G5" s="23">
        <f t="shared" ref="G5:G50" si="2">IF($A5="Old","",IF(AND($S5=1,$V5="F"),$E5,""))</f>
        <v>3.8842592592592588E-2</v>
      </c>
      <c r="H5" s="43">
        <f t="shared" ref="H5:H50" si="3">IF(ISNUMBER(G5),RANK(G5,G$4:G$50,1),0)</f>
        <v>1</v>
      </c>
      <c r="I5" s="43">
        <f t="shared" ref="I5:I50" si="4">IF(A5="old",0,IF(H5=1,10,IF(H5=2,9,IF(H5=3,8,IF(H5=4,7,IF(H5=5,6,IF(H5=6,5,IF(H5=7,4,IF(H5=8,3,IF(H5=9,2,IF(H5=10,1,0)))))))))))</f>
        <v>10</v>
      </c>
      <c r="J5" s="23" t="str">
        <f t="shared" ref="J5:J50" si="5">IF($A5="Old","",IF(AND($S5=2,$V5="F"),$E5,""))</f>
        <v/>
      </c>
      <c r="K5" s="43">
        <f t="shared" ref="K5:K50" si="6">IF(ISNUMBER(J5),RANK(J5,J$4:J$50,1),0)</f>
        <v>0</v>
      </c>
      <c r="L5" s="43">
        <f t="shared" ref="L5:L50" si="7">IF(K5=1,10,IF(K5=2,9,IF(K5=3,8,IF(K5=4,7,IF(K5=5,6,IF(K5=6,5,IF(K5=7,4,IF(K5=8,3,IF(K5=9,2,IF(K5=10,1,0))))))))))</f>
        <v>0</v>
      </c>
      <c r="M5" s="23" t="str">
        <f t="shared" ref="M5:M50" si="8">IF($A5="Old","",IF(AND($S5=1,$V5="M"),$E5,""))</f>
        <v/>
      </c>
      <c r="N5" s="43">
        <f t="shared" ref="N5:N50" si="9">IF(ISNUMBER(M5),RANK(M5,M$4:M$50,1),0)</f>
        <v>0</v>
      </c>
      <c r="O5" s="43">
        <f t="shared" ref="O5:O50" si="10">IF(N5=1,10,IF(N5=2,9,IF(N5=3,8,IF(N5=4,7,IF(N5=5,6,IF(N5=6,5,IF(N5=7,4,IF(N5=8,3,IF(N5=9,2,IF(N5=10,1,0))))))))))</f>
        <v>0</v>
      </c>
      <c r="P5" s="23" t="str">
        <f t="shared" ref="P5:P50" si="11">IF($A5="Old","",IF(AND($S5=2,$V5="M"),$E5,""))</f>
        <v/>
      </c>
      <c r="Q5" s="43">
        <f t="shared" ref="Q5:Q50" si="12">IF(ISNUMBER(P5),RANK(P5,P$4:P$50,1),0)</f>
        <v>0</v>
      </c>
      <c r="R5" s="43">
        <f t="shared" ref="R5:R50" si="13">IF(Q5=1,10,IF(Q5=2,9,IF(Q5=3,8,IF(Q5=4,7,IF(Q5=5,6,IF(Q5=6,5,IF(Q5=7,4,IF(Q5=8,3,IF(Q5=9,2,IF(Q5=10,1,0))))))))))</f>
        <v>0</v>
      </c>
      <c r="S5" s="43">
        <f t="shared" ref="S5:S50" si="14">SUMIF(T5:U5,"&gt;"&amp;0.1)</f>
        <v>1</v>
      </c>
      <c r="T5" s="43">
        <f>VLOOKUP(C5,'Division 1'!$B$3:$C$102,2,FALSE)</f>
        <v>1</v>
      </c>
      <c r="U5" s="43" t="e">
        <f>VLOOKUP(C5,'Division 2'!$B$3:$C$99,2,FALSE)</f>
        <v>#N/A</v>
      </c>
      <c r="V5" s="43" t="str">
        <f>IF(ISNUMBER(B5),IF(S5=1,VLOOKUP(C5,'Division 1'!$B$3:$D$102,3,FALSE),VLOOKUP(C5,'Division 2'!$B$3:$D$99,3,FALSE)),0)</f>
        <v>F</v>
      </c>
      <c r="W5" t="str">
        <f t="shared" ref="W5:W50" si="15">C5</f>
        <v>Jane Spink</v>
      </c>
    </row>
    <row r="6" spans="1:23" x14ac:dyDescent="0.25">
      <c r="B6" s="37">
        <v>44142</v>
      </c>
      <c r="C6" t="s">
        <v>10</v>
      </c>
      <c r="D6" t="str">
        <f t="shared" si="0"/>
        <v>Raymond Carmichael</v>
      </c>
      <c r="E6" s="22">
        <v>3.8843750000000003E-2</v>
      </c>
      <c r="F6" s="43">
        <f t="shared" si="1"/>
        <v>1</v>
      </c>
      <c r="G6" s="23" t="str">
        <f t="shared" si="2"/>
        <v/>
      </c>
      <c r="H6" s="43">
        <f t="shared" si="3"/>
        <v>0</v>
      </c>
      <c r="I6" s="43">
        <f t="shared" si="4"/>
        <v>0</v>
      </c>
      <c r="J6" s="23" t="str">
        <f t="shared" si="5"/>
        <v/>
      </c>
      <c r="K6" s="43">
        <f t="shared" si="6"/>
        <v>0</v>
      </c>
      <c r="L6" s="43">
        <f t="shared" si="7"/>
        <v>0</v>
      </c>
      <c r="M6" s="23">
        <f t="shared" si="8"/>
        <v>3.8843750000000003E-2</v>
      </c>
      <c r="N6" s="43">
        <f t="shared" si="9"/>
        <v>10</v>
      </c>
      <c r="O6" s="43">
        <f t="shared" si="10"/>
        <v>1</v>
      </c>
      <c r="P6" s="23" t="str">
        <f t="shared" si="11"/>
        <v/>
      </c>
      <c r="Q6" s="43">
        <f t="shared" si="12"/>
        <v>0</v>
      </c>
      <c r="R6" s="43">
        <f t="shared" si="13"/>
        <v>0</v>
      </c>
      <c r="S6" s="43">
        <f t="shared" si="14"/>
        <v>1</v>
      </c>
      <c r="T6" s="43">
        <f>VLOOKUP(C6,'Division 1'!$B$3:$C$102,2,FALSE)</f>
        <v>1</v>
      </c>
      <c r="U6" s="43" t="e">
        <f>VLOOKUP(C6,'Division 2'!$B$3:$C$99,2,FALSE)</f>
        <v>#N/A</v>
      </c>
      <c r="V6" s="43" t="str">
        <f>IF(ISNUMBER(B6),IF(S6=1,VLOOKUP(C6,'Division 1'!$B$3:$D$102,3,FALSE),VLOOKUP(C6,'Division 2'!$B$3:$D$99,3,FALSE)),0)</f>
        <v>M</v>
      </c>
      <c r="W6" t="str">
        <f t="shared" si="15"/>
        <v>Raymond Carmichael</v>
      </c>
    </row>
    <row r="7" spans="1:23" x14ac:dyDescent="0.25">
      <c r="A7" t="s">
        <v>148</v>
      </c>
      <c r="B7" s="37">
        <v>44142</v>
      </c>
      <c r="C7" t="s">
        <v>53</v>
      </c>
      <c r="D7" t="str">
        <f>IF(A7="Old",C7&amp;" Old",C7)</f>
        <v>John Scurr Old</v>
      </c>
      <c r="E7" s="22">
        <v>3.4953703703703702E-2</v>
      </c>
      <c r="F7" s="43">
        <f t="shared" si="1"/>
        <v>0</v>
      </c>
      <c r="G7" s="23" t="str">
        <f t="shared" si="2"/>
        <v/>
      </c>
      <c r="H7" s="43">
        <f t="shared" si="3"/>
        <v>0</v>
      </c>
      <c r="I7" s="43">
        <f t="shared" si="4"/>
        <v>0</v>
      </c>
      <c r="J7" s="23" t="str">
        <f t="shared" si="5"/>
        <v/>
      </c>
      <c r="K7" s="43">
        <f t="shared" si="6"/>
        <v>0</v>
      </c>
      <c r="L7" s="43">
        <f t="shared" si="7"/>
        <v>0</v>
      </c>
      <c r="M7" s="23" t="str">
        <f t="shared" si="8"/>
        <v/>
      </c>
      <c r="N7" s="43">
        <f t="shared" si="9"/>
        <v>0</v>
      </c>
      <c r="O7" s="43">
        <f t="shared" si="10"/>
        <v>0</v>
      </c>
      <c r="P7" s="23" t="str">
        <f t="shared" si="11"/>
        <v/>
      </c>
      <c r="Q7" s="43">
        <f t="shared" si="12"/>
        <v>0</v>
      </c>
      <c r="R7" s="43">
        <f t="shared" si="13"/>
        <v>0</v>
      </c>
      <c r="S7" s="43">
        <f t="shared" si="14"/>
        <v>1</v>
      </c>
      <c r="T7" s="43">
        <f>VLOOKUP(C7,'Division 1'!$B$3:$C$102,2,FALSE)</f>
        <v>1</v>
      </c>
      <c r="U7" s="43" t="e">
        <f>VLOOKUP(C7,'Division 2'!$B$3:$C$99,2,FALSE)</f>
        <v>#N/A</v>
      </c>
      <c r="V7" s="43" t="str">
        <f>IF(ISNUMBER(B7),IF(S7=1,VLOOKUP(C7,'Division 1'!$B$3:$D$102,3,FALSE),VLOOKUP(C7,'Division 2'!$B$3:$D$99,3,FALSE)),0)</f>
        <v>M</v>
      </c>
      <c r="W7" t="str">
        <f t="shared" si="15"/>
        <v>John Scurr</v>
      </c>
    </row>
    <row r="8" spans="1:23" x14ac:dyDescent="0.25">
      <c r="A8" t="s">
        <v>148</v>
      </c>
      <c r="B8" s="37">
        <v>44142</v>
      </c>
      <c r="C8" t="s">
        <v>56</v>
      </c>
      <c r="D8" t="str">
        <f t="shared" si="0"/>
        <v>Christine Hearmon Old</v>
      </c>
      <c r="E8" s="22">
        <v>4.7708333333333332E-2</v>
      </c>
      <c r="F8" s="43">
        <f t="shared" si="1"/>
        <v>0</v>
      </c>
      <c r="G8" s="23" t="str">
        <f t="shared" si="2"/>
        <v/>
      </c>
      <c r="H8" s="43">
        <f t="shared" si="3"/>
        <v>0</v>
      </c>
      <c r="I8" s="43">
        <f t="shared" si="4"/>
        <v>0</v>
      </c>
      <c r="J8" s="23" t="str">
        <f t="shared" si="5"/>
        <v/>
      </c>
      <c r="K8" s="43">
        <f t="shared" si="6"/>
        <v>0</v>
      </c>
      <c r="L8" s="43">
        <f t="shared" si="7"/>
        <v>0</v>
      </c>
      <c r="M8" s="23" t="str">
        <f t="shared" si="8"/>
        <v/>
      </c>
      <c r="N8" s="43">
        <f t="shared" si="9"/>
        <v>0</v>
      </c>
      <c r="O8" s="43">
        <f t="shared" si="10"/>
        <v>0</v>
      </c>
      <c r="P8" s="23" t="str">
        <f t="shared" si="11"/>
        <v/>
      </c>
      <c r="Q8" s="43">
        <f t="shared" si="12"/>
        <v>0</v>
      </c>
      <c r="R8" s="43">
        <f t="shared" si="13"/>
        <v>0</v>
      </c>
      <c r="S8" s="43">
        <f t="shared" si="14"/>
        <v>2</v>
      </c>
      <c r="T8" s="43" t="e">
        <f>VLOOKUP(C8,'Division 1'!$B$3:$C$102,2,FALSE)</f>
        <v>#N/A</v>
      </c>
      <c r="U8" s="43">
        <f>VLOOKUP(C8,'Division 2'!$B$3:$C$99,2,FALSE)</f>
        <v>2</v>
      </c>
      <c r="V8" s="43" t="str">
        <f>IF(ISNUMBER(B8),IF(S8=1,VLOOKUP(C8,'Division 1'!$B$3:$D$102,3,FALSE),VLOOKUP(C8,'Division 2'!$B$3:$D$99,3,FALSE)),0)</f>
        <v>F</v>
      </c>
      <c r="W8" t="str">
        <f t="shared" si="15"/>
        <v>Christine Hearmon</v>
      </c>
    </row>
    <row r="9" spans="1:23" x14ac:dyDescent="0.25">
      <c r="B9" s="37">
        <v>44142</v>
      </c>
      <c r="C9" t="s">
        <v>75</v>
      </c>
      <c r="D9" t="str">
        <f t="shared" si="0"/>
        <v>Graham Darby</v>
      </c>
      <c r="E9" s="22">
        <v>5.3738425925925926E-2</v>
      </c>
      <c r="F9" s="43">
        <f t="shared" si="1"/>
        <v>7</v>
      </c>
      <c r="G9" s="23" t="str">
        <f t="shared" si="2"/>
        <v/>
      </c>
      <c r="H9" s="43">
        <f t="shared" si="3"/>
        <v>0</v>
      </c>
      <c r="I9" s="43">
        <f t="shared" si="4"/>
        <v>0</v>
      </c>
      <c r="J9" s="23" t="str">
        <f t="shared" si="5"/>
        <v/>
      </c>
      <c r="K9" s="43">
        <f t="shared" si="6"/>
        <v>0</v>
      </c>
      <c r="L9" s="43">
        <f t="shared" si="7"/>
        <v>0</v>
      </c>
      <c r="M9" s="23" t="str">
        <f t="shared" si="8"/>
        <v/>
      </c>
      <c r="N9" s="43">
        <f t="shared" si="9"/>
        <v>0</v>
      </c>
      <c r="O9" s="43">
        <f t="shared" si="10"/>
        <v>0</v>
      </c>
      <c r="P9" s="23">
        <f t="shared" si="11"/>
        <v>5.3738425925925926E-2</v>
      </c>
      <c r="Q9" s="43">
        <f t="shared" si="12"/>
        <v>4</v>
      </c>
      <c r="R9" s="43">
        <f t="shared" si="13"/>
        <v>7</v>
      </c>
      <c r="S9" s="43">
        <f t="shared" si="14"/>
        <v>2</v>
      </c>
      <c r="T9" s="43" t="e">
        <f>VLOOKUP(C9,'Division 1'!$B$3:$C$102,2,FALSE)</f>
        <v>#N/A</v>
      </c>
      <c r="U9" s="43">
        <f>VLOOKUP(C9,'Division 2'!$B$3:$C$99,2,FALSE)</f>
        <v>2</v>
      </c>
      <c r="V9" s="43" t="str">
        <f>IF(ISNUMBER(B9),IF(S9=1,VLOOKUP(C9,'Division 1'!$B$3:$D$102,3,FALSE),VLOOKUP(C9,'Division 2'!$B$3:$D$99,3,FALSE)),0)</f>
        <v>M</v>
      </c>
      <c r="W9" t="str">
        <f t="shared" si="15"/>
        <v>Graham Darby</v>
      </c>
    </row>
    <row r="10" spans="1:23" x14ac:dyDescent="0.25">
      <c r="A10" t="s">
        <v>148</v>
      </c>
      <c r="B10" s="37">
        <v>44149</v>
      </c>
      <c r="C10" t="s">
        <v>28</v>
      </c>
      <c r="D10" t="str">
        <f t="shared" si="0"/>
        <v>John Haycock Old</v>
      </c>
      <c r="E10" s="22"/>
      <c r="F10" s="43">
        <f t="shared" si="1"/>
        <v>0</v>
      </c>
      <c r="G10" s="23" t="str">
        <f t="shared" si="2"/>
        <v/>
      </c>
      <c r="H10" s="43">
        <f t="shared" si="3"/>
        <v>0</v>
      </c>
      <c r="I10" s="43">
        <f t="shared" si="4"/>
        <v>0</v>
      </c>
      <c r="J10" s="23" t="str">
        <f t="shared" si="5"/>
        <v/>
      </c>
      <c r="K10" s="43">
        <f t="shared" si="6"/>
        <v>0</v>
      </c>
      <c r="L10" s="43">
        <f t="shared" si="7"/>
        <v>0</v>
      </c>
      <c r="M10" s="23" t="str">
        <f t="shared" si="8"/>
        <v/>
      </c>
      <c r="N10" s="43">
        <f t="shared" si="9"/>
        <v>0</v>
      </c>
      <c r="O10" s="43">
        <f t="shared" si="10"/>
        <v>0</v>
      </c>
      <c r="P10" s="23" t="str">
        <f t="shared" si="11"/>
        <v/>
      </c>
      <c r="Q10" s="43">
        <f t="shared" si="12"/>
        <v>0</v>
      </c>
      <c r="R10" s="43">
        <f t="shared" si="13"/>
        <v>0</v>
      </c>
      <c r="S10" s="43">
        <f t="shared" si="14"/>
        <v>1</v>
      </c>
      <c r="T10" s="43">
        <f>VLOOKUP(C10,'Division 1'!$B$3:$C$102,2,FALSE)</f>
        <v>1</v>
      </c>
      <c r="U10" s="43" t="e">
        <f>VLOOKUP(C10,'Division 2'!$B$3:$C$99,2,FALSE)</f>
        <v>#N/A</v>
      </c>
      <c r="V10" s="43" t="str">
        <f>IF(ISNUMBER(B10),IF(S10=1,VLOOKUP(C10,'Division 1'!$B$3:$D$102,3,FALSE),VLOOKUP(C10,'Division 2'!$B$3:$D$99,3,FALSE)),0)</f>
        <v>M</v>
      </c>
      <c r="W10" t="str">
        <f t="shared" si="15"/>
        <v>John Haycock</v>
      </c>
    </row>
    <row r="11" spans="1:23" x14ac:dyDescent="0.25">
      <c r="A11" t="s">
        <v>148</v>
      </c>
      <c r="B11" s="37">
        <v>44150</v>
      </c>
      <c r="C11" t="s">
        <v>102</v>
      </c>
      <c r="D11" t="str">
        <f t="shared" si="0"/>
        <v>Alison Horton Old</v>
      </c>
      <c r="E11" s="22">
        <v>7.6203703703703704E-2</v>
      </c>
      <c r="F11" s="43">
        <f t="shared" si="1"/>
        <v>0</v>
      </c>
      <c r="G11" s="23" t="str">
        <f t="shared" si="2"/>
        <v/>
      </c>
      <c r="H11" s="43">
        <f t="shared" si="3"/>
        <v>0</v>
      </c>
      <c r="I11" s="43">
        <f t="shared" si="4"/>
        <v>0</v>
      </c>
      <c r="J11" s="23" t="str">
        <f t="shared" si="5"/>
        <v/>
      </c>
      <c r="K11" s="43">
        <f t="shared" si="6"/>
        <v>0</v>
      </c>
      <c r="L11" s="43">
        <f t="shared" si="7"/>
        <v>0</v>
      </c>
      <c r="M11" s="23" t="str">
        <f t="shared" si="8"/>
        <v/>
      </c>
      <c r="N11" s="43">
        <f t="shared" si="9"/>
        <v>0</v>
      </c>
      <c r="O11" s="43">
        <f t="shared" si="10"/>
        <v>0</v>
      </c>
      <c r="P11" s="23" t="str">
        <f t="shared" si="11"/>
        <v/>
      </c>
      <c r="Q11" s="43">
        <f t="shared" si="12"/>
        <v>0</v>
      </c>
      <c r="R11" s="43">
        <f t="shared" si="13"/>
        <v>0</v>
      </c>
      <c r="S11" s="43">
        <f t="shared" si="14"/>
        <v>2</v>
      </c>
      <c r="T11" s="43" t="e">
        <f>VLOOKUP(C11,'Division 1'!$B$3:$C$102,2,FALSE)</f>
        <v>#N/A</v>
      </c>
      <c r="U11" s="43">
        <f>VLOOKUP(C11,'Division 2'!$B$3:$C$99,2,FALSE)</f>
        <v>2</v>
      </c>
      <c r="V11" s="43" t="str">
        <f>IF(ISNUMBER(B11),IF(S11=1,VLOOKUP(C11,'Division 1'!$B$3:$D$102,3,FALSE),VLOOKUP(C11,'Division 2'!$B$3:$D$99,3,FALSE)),0)</f>
        <v>F</v>
      </c>
      <c r="W11" t="str">
        <f t="shared" si="15"/>
        <v>Alison Horton</v>
      </c>
    </row>
    <row r="12" spans="1:23" x14ac:dyDescent="0.25">
      <c r="B12" s="37">
        <v>44150</v>
      </c>
      <c r="C12" t="s">
        <v>14</v>
      </c>
      <c r="D12" t="str">
        <f t="shared" si="0"/>
        <v>Rosie Warnett</v>
      </c>
      <c r="E12" s="22">
        <v>4.3182870370370365E-2</v>
      </c>
      <c r="F12" s="43">
        <f t="shared" si="1"/>
        <v>7</v>
      </c>
      <c r="G12" s="23">
        <f t="shared" si="2"/>
        <v>4.3182870370370365E-2</v>
      </c>
      <c r="H12" s="43">
        <f t="shared" si="3"/>
        <v>4</v>
      </c>
      <c r="I12" s="43">
        <f t="shared" si="4"/>
        <v>7</v>
      </c>
      <c r="J12" s="23" t="str">
        <f t="shared" si="5"/>
        <v/>
      </c>
      <c r="K12" s="43">
        <f t="shared" si="6"/>
        <v>0</v>
      </c>
      <c r="L12" s="43">
        <f t="shared" si="7"/>
        <v>0</v>
      </c>
      <c r="M12" s="23" t="str">
        <f t="shared" si="8"/>
        <v/>
      </c>
      <c r="N12" s="43">
        <f t="shared" si="9"/>
        <v>0</v>
      </c>
      <c r="O12" s="43">
        <f t="shared" si="10"/>
        <v>0</v>
      </c>
      <c r="P12" s="23" t="str">
        <f t="shared" si="11"/>
        <v/>
      </c>
      <c r="Q12" s="43">
        <f t="shared" si="12"/>
        <v>0</v>
      </c>
      <c r="R12" s="43">
        <f t="shared" si="13"/>
        <v>0</v>
      </c>
      <c r="S12" s="43">
        <f t="shared" si="14"/>
        <v>1</v>
      </c>
      <c r="T12" s="43">
        <f>VLOOKUP(C12,'Division 1'!$B$3:$C$102,2,FALSE)</f>
        <v>1</v>
      </c>
      <c r="U12" s="43" t="e">
        <f>VLOOKUP(C12,'Division 2'!$B$3:$C$99,2,FALSE)</f>
        <v>#N/A</v>
      </c>
      <c r="V12" s="43" t="str">
        <f>IF(ISNUMBER(B12),IF(S12=1,VLOOKUP(C12,'Division 1'!$B$3:$D$102,3,FALSE),VLOOKUP(C12,'Division 2'!$B$3:$D$99,3,FALSE)),0)</f>
        <v>F</v>
      </c>
      <c r="W12" t="str">
        <f t="shared" si="15"/>
        <v>Rosie Warnett</v>
      </c>
    </row>
    <row r="13" spans="1:23" x14ac:dyDescent="0.25">
      <c r="A13" t="s">
        <v>148</v>
      </c>
      <c r="B13" s="37">
        <v>44150</v>
      </c>
      <c r="C13" t="s">
        <v>68</v>
      </c>
      <c r="D13" t="str">
        <f t="shared" si="0"/>
        <v>Stephen Foreman Old</v>
      </c>
      <c r="E13" s="22">
        <v>3.7870370370370367E-2</v>
      </c>
      <c r="F13" s="43">
        <f t="shared" si="1"/>
        <v>0</v>
      </c>
      <c r="G13" s="23" t="str">
        <f t="shared" si="2"/>
        <v/>
      </c>
      <c r="H13" s="43">
        <f t="shared" si="3"/>
        <v>0</v>
      </c>
      <c r="I13" s="43">
        <f t="shared" si="4"/>
        <v>0</v>
      </c>
      <c r="J13" s="23" t="str">
        <f t="shared" si="5"/>
        <v/>
      </c>
      <c r="K13" s="43">
        <f t="shared" si="6"/>
        <v>0</v>
      </c>
      <c r="L13" s="43">
        <f t="shared" si="7"/>
        <v>0</v>
      </c>
      <c r="M13" s="23" t="str">
        <f t="shared" si="8"/>
        <v/>
      </c>
      <c r="N13" s="43">
        <f t="shared" si="9"/>
        <v>0</v>
      </c>
      <c r="O13" s="43">
        <f t="shared" si="10"/>
        <v>0</v>
      </c>
      <c r="P13" s="23" t="str">
        <f t="shared" si="11"/>
        <v/>
      </c>
      <c r="Q13" s="43">
        <f t="shared" si="12"/>
        <v>0</v>
      </c>
      <c r="R13" s="43">
        <f t="shared" si="13"/>
        <v>0</v>
      </c>
      <c r="S13" s="43">
        <f t="shared" si="14"/>
        <v>1</v>
      </c>
      <c r="T13" s="48">
        <f>VLOOKUP(C13,'Division 1'!$B$3:$C$102,2,FALSE)</f>
        <v>1</v>
      </c>
      <c r="U13" s="43" t="e">
        <f>VLOOKUP(C13,'Division 2'!$B$3:$C$99,2,FALSE)</f>
        <v>#N/A</v>
      </c>
      <c r="V13" s="43" t="str">
        <f>IF(ISNUMBER(B13),IF(S13=1,VLOOKUP(C13,'Division 1'!$B$3:$D$102,3,FALSE),VLOOKUP(C13,'Division 2'!$B$3:$D$99,3,FALSE)),0)</f>
        <v>M</v>
      </c>
      <c r="W13" t="str">
        <f t="shared" si="15"/>
        <v>Stephen Foreman</v>
      </c>
    </row>
    <row r="14" spans="1:23" x14ac:dyDescent="0.25">
      <c r="A14" t="s">
        <v>148</v>
      </c>
      <c r="B14" s="37">
        <v>44150</v>
      </c>
      <c r="C14" t="s">
        <v>5</v>
      </c>
      <c r="D14" t="str">
        <f t="shared" si="0"/>
        <v>David Walker Old</v>
      </c>
      <c r="E14" s="22">
        <v>3.3842592592592598E-2</v>
      </c>
      <c r="F14" s="43">
        <f t="shared" si="1"/>
        <v>0</v>
      </c>
      <c r="G14" s="23" t="str">
        <f t="shared" si="2"/>
        <v/>
      </c>
      <c r="H14" s="43">
        <f t="shared" si="3"/>
        <v>0</v>
      </c>
      <c r="I14" s="43">
        <f t="shared" si="4"/>
        <v>0</v>
      </c>
      <c r="J14" s="23" t="str">
        <f t="shared" si="5"/>
        <v/>
      </c>
      <c r="K14" s="43">
        <f t="shared" si="6"/>
        <v>0</v>
      </c>
      <c r="L14" s="43">
        <f t="shared" si="7"/>
        <v>0</v>
      </c>
      <c r="M14" s="23" t="str">
        <f t="shared" si="8"/>
        <v/>
      </c>
      <c r="N14" s="43">
        <f t="shared" si="9"/>
        <v>0</v>
      </c>
      <c r="O14" s="43">
        <f t="shared" si="10"/>
        <v>0</v>
      </c>
      <c r="P14" s="23" t="str">
        <f t="shared" si="11"/>
        <v/>
      </c>
      <c r="Q14" s="43">
        <f t="shared" si="12"/>
        <v>0</v>
      </c>
      <c r="R14" s="43">
        <f t="shared" si="13"/>
        <v>0</v>
      </c>
      <c r="S14" s="43">
        <f t="shared" si="14"/>
        <v>1</v>
      </c>
      <c r="T14" s="48">
        <f>VLOOKUP(C14,'Division 1'!$B$3:$C$102,2,FALSE)</f>
        <v>1</v>
      </c>
      <c r="U14" s="43" t="e">
        <f>VLOOKUP(C14,'Division 2'!$B$3:$C$99,2,FALSE)</f>
        <v>#N/A</v>
      </c>
      <c r="V14" s="43" t="str">
        <f>IF(ISNUMBER(B14),IF(S14=1,VLOOKUP(C14,'Division 1'!$B$3:$D$102,3,FALSE),VLOOKUP(C14,'Division 2'!$B$3:$D$99,3,FALSE)),0)</f>
        <v>M</v>
      </c>
      <c r="W14" t="str">
        <f t="shared" si="15"/>
        <v>David Walker</v>
      </c>
    </row>
    <row r="15" spans="1:23" x14ac:dyDescent="0.25">
      <c r="B15" s="37">
        <v>44153</v>
      </c>
      <c r="C15" t="s">
        <v>6</v>
      </c>
      <c r="D15" t="str">
        <f t="shared" si="0"/>
        <v>Abbie Walker</v>
      </c>
      <c r="E15" s="22">
        <v>4.2094907407407407E-2</v>
      </c>
      <c r="F15" s="43">
        <f t="shared" si="1"/>
        <v>8</v>
      </c>
      <c r="G15" s="23">
        <f t="shared" si="2"/>
        <v>4.2094907407407407E-2</v>
      </c>
      <c r="H15" s="43">
        <f t="shared" si="3"/>
        <v>3</v>
      </c>
      <c r="I15" s="43">
        <f t="shared" si="4"/>
        <v>8</v>
      </c>
      <c r="J15" s="23" t="str">
        <f t="shared" si="5"/>
        <v/>
      </c>
      <c r="K15" s="43">
        <f t="shared" si="6"/>
        <v>0</v>
      </c>
      <c r="L15" s="43">
        <f t="shared" si="7"/>
        <v>0</v>
      </c>
      <c r="M15" s="23" t="str">
        <f t="shared" si="8"/>
        <v/>
      </c>
      <c r="N15" s="43">
        <f t="shared" si="9"/>
        <v>0</v>
      </c>
      <c r="O15" s="43">
        <f t="shared" si="10"/>
        <v>0</v>
      </c>
      <c r="P15" s="23" t="str">
        <f t="shared" si="11"/>
        <v/>
      </c>
      <c r="Q15" s="43">
        <f t="shared" si="12"/>
        <v>0</v>
      </c>
      <c r="R15" s="43">
        <f t="shared" si="13"/>
        <v>0</v>
      </c>
      <c r="S15" s="43">
        <f t="shared" si="14"/>
        <v>1</v>
      </c>
      <c r="T15" s="48">
        <f>VLOOKUP(C15,'Division 1'!$B$3:$C$102,2,FALSE)</f>
        <v>1</v>
      </c>
      <c r="U15" s="43" t="e">
        <f>VLOOKUP(C15,'Division 2'!$B$3:$C$99,2,FALSE)</f>
        <v>#N/A</v>
      </c>
      <c r="V15" s="43" t="str">
        <f>IF(ISNUMBER(B15),IF(S15=1,VLOOKUP(C15,'Division 1'!$B$3:$D$102,3,FALSE),VLOOKUP(C15,'Division 2'!$B$3:$D$99,3,FALSE)),0)</f>
        <v>F</v>
      </c>
      <c r="W15" t="str">
        <f t="shared" si="15"/>
        <v>Abbie Walker</v>
      </c>
    </row>
    <row r="16" spans="1:23" x14ac:dyDescent="0.25">
      <c r="B16" s="37">
        <v>44153</v>
      </c>
      <c r="C16" t="s">
        <v>4</v>
      </c>
      <c r="D16" t="str">
        <f t="shared" si="0"/>
        <v>Marie Walker</v>
      </c>
      <c r="E16" s="22">
        <v>4.1863425925925929E-2</v>
      </c>
      <c r="F16" s="43">
        <f t="shared" si="1"/>
        <v>9</v>
      </c>
      <c r="G16" s="23">
        <f t="shared" si="2"/>
        <v>4.1863425925925929E-2</v>
      </c>
      <c r="H16" s="43">
        <f t="shared" si="3"/>
        <v>2</v>
      </c>
      <c r="I16" s="43">
        <f t="shared" si="4"/>
        <v>9</v>
      </c>
      <c r="J16" s="23" t="str">
        <f t="shared" si="5"/>
        <v/>
      </c>
      <c r="K16" s="43">
        <f t="shared" si="6"/>
        <v>0</v>
      </c>
      <c r="L16" s="43">
        <f t="shared" si="7"/>
        <v>0</v>
      </c>
      <c r="M16" s="23" t="str">
        <f t="shared" si="8"/>
        <v/>
      </c>
      <c r="N16" s="43">
        <f t="shared" si="9"/>
        <v>0</v>
      </c>
      <c r="O16" s="43">
        <f t="shared" si="10"/>
        <v>0</v>
      </c>
      <c r="P16" s="23" t="str">
        <f t="shared" si="11"/>
        <v/>
      </c>
      <c r="Q16" s="43">
        <f t="shared" si="12"/>
        <v>0</v>
      </c>
      <c r="R16" s="43">
        <f t="shared" si="13"/>
        <v>0</v>
      </c>
      <c r="S16" s="43">
        <f t="shared" si="14"/>
        <v>1</v>
      </c>
      <c r="T16" s="48">
        <f>VLOOKUP(C16,'Division 1'!$B$3:$C$102,2,FALSE)</f>
        <v>1</v>
      </c>
      <c r="U16" s="43" t="e">
        <f>VLOOKUP(C16,'Division 2'!$B$3:$C$99,2,FALSE)</f>
        <v>#N/A</v>
      </c>
      <c r="V16" s="43" t="str">
        <f>IF(ISNUMBER(B16),IF(S16=1,VLOOKUP(C16,'Division 1'!$B$3:$D$102,3,FALSE),VLOOKUP(C16,'Division 2'!$B$3:$D$99,3,FALSE)),0)</f>
        <v>F</v>
      </c>
      <c r="W16" t="str">
        <f t="shared" si="15"/>
        <v>Marie Walker</v>
      </c>
    </row>
    <row r="17" spans="1:23" x14ac:dyDescent="0.25">
      <c r="A17" t="s">
        <v>148</v>
      </c>
      <c r="B17" s="37">
        <v>44156</v>
      </c>
      <c r="C17" t="s">
        <v>3</v>
      </c>
      <c r="D17" t="str">
        <f t="shared" si="0"/>
        <v>Mark Raine Old</v>
      </c>
      <c r="E17" s="22">
        <v>3.6829861111111105E-2</v>
      </c>
      <c r="F17" s="43">
        <f t="shared" si="1"/>
        <v>0</v>
      </c>
      <c r="G17" s="23" t="str">
        <f t="shared" si="2"/>
        <v/>
      </c>
      <c r="H17" s="43">
        <f t="shared" si="3"/>
        <v>0</v>
      </c>
      <c r="I17" s="43">
        <f t="shared" si="4"/>
        <v>0</v>
      </c>
      <c r="J17" s="23" t="str">
        <f t="shared" si="5"/>
        <v/>
      </c>
      <c r="K17" s="43">
        <f t="shared" si="6"/>
        <v>0</v>
      </c>
      <c r="L17" s="43">
        <f t="shared" si="7"/>
        <v>0</v>
      </c>
      <c r="M17" s="23" t="str">
        <f t="shared" si="8"/>
        <v/>
      </c>
      <c r="N17" s="43">
        <f t="shared" si="9"/>
        <v>0</v>
      </c>
      <c r="O17" s="43">
        <f t="shared" si="10"/>
        <v>0</v>
      </c>
      <c r="P17" s="23" t="str">
        <f t="shared" si="11"/>
        <v/>
      </c>
      <c r="Q17" s="43">
        <f t="shared" si="12"/>
        <v>0</v>
      </c>
      <c r="R17" s="43">
        <f t="shared" si="13"/>
        <v>0</v>
      </c>
      <c r="S17" s="43">
        <f t="shared" si="14"/>
        <v>1</v>
      </c>
      <c r="T17" s="48">
        <f>VLOOKUP(C17,'Division 1'!$B$3:$C$102,2,FALSE)</f>
        <v>1</v>
      </c>
      <c r="U17" s="43" t="e">
        <f>VLOOKUP(C17,'Division 2'!$B$3:$C$99,2,FALSE)</f>
        <v>#N/A</v>
      </c>
      <c r="V17" s="43" t="str">
        <f>IF(ISNUMBER(B17),IF(S17=1,VLOOKUP(C17,'Division 1'!$B$3:$D$102,3,FALSE),VLOOKUP(C17,'Division 2'!$B$3:$D$99,3,FALSE)),0)</f>
        <v>M</v>
      </c>
      <c r="W17" t="str">
        <f t="shared" si="15"/>
        <v>Mark Raine</v>
      </c>
    </row>
    <row r="18" spans="1:23" x14ac:dyDescent="0.25">
      <c r="B18" s="37">
        <v>44156</v>
      </c>
      <c r="C18" t="s">
        <v>68</v>
      </c>
      <c r="D18" t="str">
        <f t="shared" si="0"/>
        <v>Stephen Foreman</v>
      </c>
      <c r="E18" s="22">
        <v>3.6828703703703704E-2</v>
      </c>
      <c r="F18" s="43">
        <f t="shared" si="1"/>
        <v>4</v>
      </c>
      <c r="G18" s="23" t="str">
        <f t="shared" si="2"/>
        <v/>
      </c>
      <c r="H18" s="43">
        <f t="shared" si="3"/>
        <v>0</v>
      </c>
      <c r="I18" s="43">
        <f t="shared" si="4"/>
        <v>0</v>
      </c>
      <c r="J18" s="23" t="str">
        <f t="shared" si="5"/>
        <v/>
      </c>
      <c r="K18" s="43">
        <f t="shared" si="6"/>
        <v>0</v>
      </c>
      <c r="L18" s="43">
        <f t="shared" si="7"/>
        <v>0</v>
      </c>
      <c r="M18" s="23">
        <f t="shared" si="8"/>
        <v>3.6828703703703704E-2</v>
      </c>
      <c r="N18" s="43">
        <f t="shared" si="9"/>
        <v>7</v>
      </c>
      <c r="O18" s="43">
        <f t="shared" si="10"/>
        <v>4</v>
      </c>
      <c r="P18" s="23" t="str">
        <f t="shared" si="11"/>
        <v/>
      </c>
      <c r="Q18" s="43">
        <f t="shared" si="12"/>
        <v>0</v>
      </c>
      <c r="R18" s="43">
        <f t="shared" si="13"/>
        <v>0</v>
      </c>
      <c r="S18" s="43">
        <f t="shared" si="14"/>
        <v>1</v>
      </c>
      <c r="T18" s="48">
        <f>VLOOKUP(C18,'Division 1'!$B$3:$C$102,2,FALSE)</f>
        <v>1</v>
      </c>
      <c r="U18" s="43" t="e">
        <f>VLOOKUP(C18,'Division 2'!$B$3:$C$99,2,FALSE)</f>
        <v>#N/A</v>
      </c>
      <c r="V18" s="43" t="str">
        <f>IF(ISNUMBER(B18),IF(S18=1,VLOOKUP(C18,'Division 1'!$B$3:$D$102,3,FALSE),VLOOKUP(C18,'Division 2'!$B$3:$D$99,3,FALSE)),0)</f>
        <v>M</v>
      </c>
      <c r="W18" t="str">
        <f t="shared" si="15"/>
        <v>Stephen Foreman</v>
      </c>
    </row>
    <row r="19" spans="1:23" x14ac:dyDescent="0.25">
      <c r="B19" s="37">
        <v>44157</v>
      </c>
      <c r="C19" t="s">
        <v>102</v>
      </c>
      <c r="D19" t="str">
        <f t="shared" si="0"/>
        <v>Alison Horton</v>
      </c>
      <c r="E19" s="22">
        <v>5.5138888888888883E-2</v>
      </c>
      <c r="F19" s="43">
        <f t="shared" si="1"/>
        <v>8</v>
      </c>
      <c r="G19" s="23" t="str">
        <f t="shared" si="2"/>
        <v/>
      </c>
      <c r="H19" s="43">
        <f t="shared" si="3"/>
        <v>0</v>
      </c>
      <c r="I19" s="43">
        <f t="shared" si="4"/>
        <v>0</v>
      </c>
      <c r="J19" s="23">
        <f t="shared" si="5"/>
        <v>5.5138888888888883E-2</v>
      </c>
      <c r="K19" s="43">
        <f t="shared" si="6"/>
        <v>3</v>
      </c>
      <c r="L19" s="43">
        <f t="shared" si="7"/>
        <v>8</v>
      </c>
      <c r="M19" s="23" t="str">
        <f t="shared" si="8"/>
        <v/>
      </c>
      <c r="N19" s="43">
        <f t="shared" si="9"/>
        <v>0</v>
      </c>
      <c r="O19" s="43">
        <f t="shared" si="10"/>
        <v>0</v>
      </c>
      <c r="P19" s="23" t="str">
        <f t="shared" si="11"/>
        <v/>
      </c>
      <c r="Q19" s="43">
        <f t="shared" si="12"/>
        <v>0</v>
      </c>
      <c r="R19" s="43">
        <f t="shared" si="13"/>
        <v>0</v>
      </c>
      <c r="S19" s="43">
        <f t="shared" si="14"/>
        <v>2</v>
      </c>
      <c r="T19" s="48" t="e">
        <f>VLOOKUP(C19,'Division 1'!$B$3:$C$102,2,FALSE)</f>
        <v>#N/A</v>
      </c>
      <c r="U19" s="43">
        <f>VLOOKUP(C19,'Division 2'!$B$3:$C$99,2,FALSE)</f>
        <v>2</v>
      </c>
      <c r="V19" s="43" t="str">
        <f>IF(ISNUMBER(B19),IF(S19=1,VLOOKUP(C19,'Division 1'!$B$3:$D$102,3,FALSE),VLOOKUP(C19,'Division 2'!$B$3:$D$99,3,FALSE)),0)</f>
        <v>F</v>
      </c>
      <c r="W19" t="str">
        <f t="shared" si="15"/>
        <v>Alison Horton</v>
      </c>
    </row>
    <row r="20" spans="1:23" x14ac:dyDescent="0.25">
      <c r="B20" s="37">
        <v>44157</v>
      </c>
      <c r="C20" t="s">
        <v>27</v>
      </c>
      <c r="D20" t="str">
        <f t="shared" si="0"/>
        <v>Mil Walton</v>
      </c>
      <c r="E20" s="22">
        <v>3.1909722222222221E-2</v>
      </c>
      <c r="F20" s="43">
        <f t="shared" si="1"/>
        <v>9</v>
      </c>
      <c r="G20" s="23" t="str">
        <f t="shared" si="2"/>
        <v/>
      </c>
      <c r="H20" s="43">
        <f t="shared" si="3"/>
        <v>0</v>
      </c>
      <c r="I20" s="43">
        <f t="shared" si="4"/>
        <v>0</v>
      </c>
      <c r="J20" s="23" t="str">
        <f t="shared" si="5"/>
        <v/>
      </c>
      <c r="K20" s="43">
        <f t="shared" si="6"/>
        <v>0</v>
      </c>
      <c r="L20" s="43">
        <f t="shared" si="7"/>
        <v>0</v>
      </c>
      <c r="M20" s="23">
        <f t="shared" si="8"/>
        <v>3.1909722222222221E-2</v>
      </c>
      <c r="N20" s="43">
        <f t="shared" si="9"/>
        <v>2</v>
      </c>
      <c r="O20" s="43">
        <f t="shared" si="10"/>
        <v>9</v>
      </c>
      <c r="P20" s="23" t="str">
        <f t="shared" si="11"/>
        <v/>
      </c>
      <c r="Q20" s="43">
        <f t="shared" si="12"/>
        <v>0</v>
      </c>
      <c r="R20" s="43">
        <f t="shared" si="13"/>
        <v>0</v>
      </c>
      <c r="S20" s="43">
        <f t="shared" si="14"/>
        <v>1</v>
      </c>
      <c r="T20" s="48">
        <f>VLOOKUP(C20,'Division 1'!$B$3:$C$102,2,FALSE)</f>
        <v>1</v>
      </c>
      <c r="U20" s="43" t="e">
        <f>VLOOKUP(C20,'Division 2'!$B$3:$C$99,2,FALSE)</f>
        <v>#N/A</v>
      </c>
      <c r="V20" s="43" t="str">
        <f>IF(ISNUMBER(B20),IF(S20=1,VLOOKUP(C20,'Division 1'!$B$3:$D$102,3,FALSE),VLOOKUP(C20,'Division 2'!$B$3:$D$99,3,FALSE)),0)</f>
        <v>M</v>
      </c>
      <c r="W20" t="str">
        <f t="shared" si="15"/>
        <v>Mil Walton</v>
      </c>
    </row>
    <row r="21" spans="1:23" x14ac:dyDescent="0.25">
      <c r="B21" s="37">
        <v>44154</v>
      </c>
      <c r="C21" t="s">
        <v>28</v>
      </c>
      <c r="D21" t="str">
        <f t="shared" si="0"/>
        <v>John Haycock</v>
      </c>
      <c r="E21" s="22">
        <v>3.7222222222222219E-2</v>
      </c>
      <c r="F21" s="43">
        <f t="shared" si="1"/>
        <v>3</v>
      </c>
      <c r="G21" s="23" t="str">
        <f t="shared" si="2"/>
        <v/>
      </c>
      <c r="H21" s="43">
        <f t="shared" si="3"/>
        <v>0</v>
      </c>
      <c r="I21" s="43">
        <f t="shared" si="4"/>
        <v>0</v>
      </c>
      <c r="J21" s="23" t="str">
        <f t="shared" si="5"/>
        <v/>
      </c>
      <c r="K21" s="43">
        <f t="shared" si="6"/>
        <v>0</v>
      </c>
      <c r="L21" s="43">
        <f t="shared" si="7"/>
        <v>0</v>
      </c>
      <c r="M21" s="23">
        <f t="shared" si="8"/>
        <v>3.7222222222222219E-2</v>
      </c>
      <c r="N21" s="43">
        <f t="shared" si="9"/>
        <v>8</v>
      </c>
      <c r="O21" s="43">
        <f t="shared" si="10"/>
        <v>3</v>
      </c>
      <c r="P21" s="23" t="str">
        <f t="shared" si="11"/>
        <v/>
      </c>
      <c r="Q21" s="43">
        <f t="shared" si="12"/>
        <v>0</v>
      </c>
      <c r="R21" s="43">
        <f t="shared" si="13"/>
        <v>0</v>
      </c>
      <c r="S21" s="43">
        <f t="shared" si="14"/>
        <v>1</v>
      </c>
      <c r="T21" s="48">
        <f>VLOOKUP(C21,'Division 1'!$B$3:$C$102,2,FALSE)</f>
        <v>1</v>
      </c>
      <c r="U21" s="43" t="e">
        <f>VLOOKUP(C21,'Division 2'!$B$3:$C$99,2,FALSE)</f>
        <v>#N/A</v>
      </c>
      <c r="V21" s="43" t="str">
        <f>IF(ISNUMBER(B21),IF(S21=1,VLOOKUP(C21,'Division 1'!$B$3:$D$102,3,FALSE),VLOOKUP(C21,'Division 2'!$B$3:$D$99,3,FALSE)),0)</f>
        <v>M</v>
      </c>
      <c r="W21" t="str">
        <f t="shared" si="15"/>
        <v>John Haycock</v>
      </c>
    </row>
    <row r="22" spans="1:23" x14ac:dyDescent="0.25">
      <c r="B22" s="37">
        <v>44157</v>
      </c>
      <c r="C22" t="s">
        <v>70</v>
      </c>
      <c r="D22" t="str">
        <f t="shared" si="0"/>
        <v>Andrew Malcolm</v>
      </c>
      <c r="E22" s="22">
        <v>4.4548611111111108E-2</v>
      </c>
      <c r="F22" s="43">
        <f t="shared" si="1"/>
        <v>10</v>
      </c>
      <c r="G22" s="23" t="str">
        <f t="shared" si="2"/>
        <v/>
      </c>
      <c r="H22" s="43">
        <f t="shared" si="3"/>
        <v>0</v>
      </c>
      <c r="I22" s="43">
        <f t="shared" si="4"/>
        <v>0</v>
      </c>
      <c r="J22" s="23" t="str">
        <f t="shared" si="5"/>
        <v/>
      </c>
      <c r="K22" s="43">
        <f t="shared" si="6"/>
        <v>0</v>
      </c>
      <c r="L22" s="43">
        <f t="shared" si="7"/>
        <v>0</v>
      </c>
      <c r="M22" s="23" t="str">
        <f t="shared" si="8"/>
        <v/>
      </c>
      <c r="N22" s="43">
        <f t="shared" si="9"/>
        <v>0</v>
      </c>
      <c r="O22" s="43">
        <f t="shared" si="10"/>
        <v>0</v>
      </c>
      <c r="P22" s="23">
        <f t="shared" si="11"/>
        <v>4.4548611111111108E-2</v>
      </c>
      <c r="Q22" s="43">
        <f t="shared" si="12"/>
        <v>1</v>
      </c>
      <c r="R22" s="43">
        <f t="shared" si="13"/>
        <v>10</v>
      </c>
      <c r="S22" s="43">
        <f t="shared" si="14"/>
        <v>2</v>
      </c>
      <c r="T22" s="48" t="e">
        <f>VLOOKUP(C22,'Division 1'!$B$3:$C$102,2,FALSE)</f>
        <v>#N/A</v>
      </c>
      <c r="U22" s="43">
        <f>VLOOKUP(C22,'Division 2'!$B$3:$C$99,2,FALSE)</f>
        <v>2</v>
      </c>
      <c r="V22" s="43" t="str">
        <f>IF(ISNUMBER(B22),IF(S22=1,VLOOKUP(C22,'Division 1'!$B$3:$D$102,3,FALSE),VLOOKUP(C22,'Division 2'!$B$3:$D$99,3,FALSE)),0)</f>
        <v>M</v>
      </c>
      <c r="W22" t="str">
        <f t="shared" si="15"/>
        <v>Andrew Malcolm</v>
      </c>
    </row>
    <row r="23" spans="1:23" x14ac:dyDescent="0.25">
      <c r="B23" s="37">
        <v>44160</v>
      </c>
      <c r="C23" t="s">
        <v>53</v>
      </c>
      <c r="D23" t="str">
        <f t="shared" si="0"/>
        <v>John Scurr</v>
      </c>
      <c r="E23" s="22">
        <v>3.4189814814814819E-2</v>
      </c>
      <c r="F23" s="43">
        <f t="shared" si="1"/>
        <v>6</v>
      </c>
      <c r="G23" s="23" t="str">
        <f t="shared" si="2"/>
        <v/>
      </c>
      <c r="H23" s="43">
        <f t="shared" si="3"/>
        <v>0</v>
      </c>
      <c r="I23" s="43">
        <f t="shared" si="4"/>
        <v>0</v>
      </c>
      <c r="J23" s="23" t="str">
        <f t="shared" si="5"/>
        <v/>
      </c>
      <c r="K23" s="43">
        <f t="shared" si="6"/>
        <v>0</v>
      </c>
      <c r="L23" s="43">
        <f t="shared" si="7"/>
        <v>0</v>
      </c>
      <c r="M23" s="23">
        <f t="shared" si="8"/>
        <v>3.4189814814814819E-2</v>
      </c>
      <c r="N23" s="43">
        <f t="shared" si="9"/>
        <v>5</v>
      </c>
      <c r="O23" s="43">
        <f t="shared" si="10"/>
        <v>6</v>
      </c>
      <c r="P23" s="23" t="str">
        <f t="shared" si="11"/>
        <v/>
      </c>
      <c r="Q23" s="43">
        <f t="shared" si="12"/>
        <v>0</v>
      </c>
      <c r="R23" s="43">
        <f t="shared" si="13"/>
        <v>0</v>
      </c>
      <c r="S23" s="43">
        <f t="shared" si="14"/>
        <v>1</v>
      </c>
      <c r="T23" s="48">
        <f>VLOOKUP(C23,'Division 1'!$B$3:$C$102,2,FALSE)</f>
        <v>1</v>
      </c>
      <c r="U23" s="43" t="e">
        <f>VLOOKUP(C23,'Division 2'!$B$3:$C$99,2,FALSE)</f>
        <v>#N/A</v>
      </c>
      <c r="V23" s="43" t="str">
        <f>IF(ISNUMBER(B23),IF(S23=1,VLOOKUP(C23,'Division 1'!$B$3:$D$102,3,FALSE),VLOOKUP(C23,'Division 2'!$B$3:$D$99,3,FALSE)),0)</f>
        <v>M</v>
      </c>
      <c r="W23" t="str">
        <f t="shared" si="15"/>
        <v>John Scurr</v>
      </c>
    </row>
    <row r="24" spans="1:23" x14ac:dyDescent="0.25">
      <c r="B24" s="37">
        <v>44159</v>
      </c>
      <c r="C24" t="s">
        <v>147</v>
      </c>
      <c r="D24" t="str">
        <f t="shared" si="0"/>
        <v>Colin Gandy</v>
      </c>
      <c r="E24" s="22">
        <v>3.3541666666666664E-2</v>
      </c>
      <c r="F24" s="43">
        <f t="shared" si="1"/>
        <v>7</v>
      </c>
      <c r="G24" s="23" t="str">
        <f t="shared" si="2"/>
        <v/>
      </c>
      <c r="H24" s="43">
        <f t="shared" si="3"/>
        <v>0</v>
      </c>
      <c r="I24" s="43">
        <f t="shared" si="4"/>
        <v>0</v>
      </c>
      <c r="J24" s="23" t="str">
        <f t="shared" si="5"/>
        <v/>
      </c>
      <c r="K24" s="43">
        <f t="shared" si="6"/>
        <v>0</v>
      </c>
      <c r="L24" s="43">
        <f t="shared" si="7"/>
        <v>0</v>
      </c>
      <c r="M24" s="23">
        <f t="shared" si="8"/>
        <v>3.3541666666666664E-2</v>
      </c>
      <c r="N24" s="43">
        <f t="shared" si="9"/>
        <v>4</v>
      </c>
      <c r="O24" s="43">
        <f t="shared" si="10"/>
        <v>7</v>
      </c>
      <c r="P24" s="23" t="str">
        <f t="shared" si="11"/>
        <v/>
      </c>
      <c r="Q24" s="43">
        <f t="shared" si="12"/>
        <v>0</v>
      </c>
      <c r="R24" s="43">
        <f t="shared" si="13"/>
        <v>0</v>
      </c>
      <c r="S24" s="43">
        <f t="shared" si="14"/>
        <v>1</v>
      </c>
      <c r="T24" s="48">
        <f>VLOOKUP(C24,'Division 1'!$B$3:$C$102,2,FALSE)</f>
        <v>1</v>
      </c>
      <c r="U24" s="43" t="e">
        <f>VLOOKUP(C24,'Division 2'!$B$3:$C$99,2,FALSE)</f>
        <v>#N/A</v>
      </c>
      <c r="V24" s="43" t="str">
        <f>IF(ISNUMBER(B24),IF(S24=1,VLOOKUP(C24,'Division 1'!$B$3:$D$102,3,FALSE),VLOOKUP(C24,'Division 2'!$B$3:$D$99,3,FALSE)),0)</f>
        <v>M</v>
      </c>
      <c r="W24" t="str">
        <f t="shared" si="15"/>
        <v>Colin Gandy</v>
      </c>
    </row>
    <row r="25" spans="1:23" x14ac:dyDescent="0.25">
      <c r="B25" s="37">
        <v>44159</v>
      </c>
      <c r="C25" t="s">
        <v>3</v>
      </c>
      <c r="D25" t="str">
        <f t="shared" si="0"/>
        <v>Mark Raine</v>
      </c>
      <c r="E25" s="22">
        <v>3.2546296296296295E-2</v>
      </c>
      <c r="F25" s="43">
        <f t="shared" si="1"/>
        <v>8</v>
      </c>
      <c r="G25" s="23" t="str">
        <f t="shared" si="2"/>
        <v/>
      </c>
      <c r="H25" s="43">
        <f t="shared" si="3"/>
        <v>0</v>
      </c>
      <c r="I25" s="43">
        <f t="shared" si="4"/>
        <v>0</v>
      </c>
      <c r="J25" s="23" t="str">
        <f t="shared" si="5"/>
        <v/>
      </c>
      <c r="K25" s="43">
        <f t="shared" si="6"/>
        <v>0</v>
      </c>
      <c r="L25" s="43">
        <f t="shared" si="7"/>
        <v>0</v>
      </c>
      <c r="M25" s="23">
        <f t="shared" si="8"/>
        <v>3.2546296296296295E-2</v>
      </c>
      <c r="N25" s="43">
        <f t="shared" si="9"/>
        <v>3</v>
      </c>
      <c r="O25" s="43">
        <f t="shared" si="10"/>
        <v>8</v>
      </c>
      <c r="P25" s="23" t="str">
        <f t="shared" si="11"/>
        <v/>
      </c>
      <c r="Q25" s="43">
        <f t="shared" si="12"/>
        <v>0</v>
      </c>
      <c r="R25" s="43">
        <f t="shared" si="13"/>
        <v>0</v>
      </c>
      <c r="S25" s="43">
        <f t="shared" si="14"/>
        <v>1</v>
      </c>
      <c r="T25" s="48">
        <f>VLOOKUP(C25,'Division 1'!$B$3:$C$102,2,FALSE)</f>
        <v>1</v>
      </c>
      <c r="U25" s="43" t="e">
        <f>VLOOKUP(C25,'Division 2'!$B$3:$C$99,2,FALSE)</f>
        <v>#N/A</v>
      </c>
      <c r="V25" s="43" t="str">
        <f>IF(ISNUMBER(B25),IF(S25=1,VLOOKUP(C25,'Division 1'!$B$3:$D$102,3,FALSE),VLOOKUP(C25,'Division 2'!$B$3:$D$99,3,FALSE)),0)</f>
        <v>M</v>
      </c>
      <c r="W25" t="str">
        <f t="shared" si="15"/>
        <v>Mark Raine</v>
      </c>
    </row>
    <row r="26" spans="1:23" x14ac:dyDescent="0.25">
      <c r="B26" s="37">
        <v>44162</v>
      </c>
      <c r="C26" t="s">
        <v>56</v>
      </c>
      <c r="D26" t="str">
        <f t="shared" si="0"/>
        <v>Christine Hearmon</v>
      </c>
      <c r="E26" s="22">
        <v>4.1342592592592591E-2</v>
      </c>
      <c r="F26" s="43">
        <f t="shared" si="1"/>
        <v>10</v>
      </c>
      <c r="G26" s="23" t="str">
        <f t="shared" si="2"/>
        <v/>
      </c>
      <c r="H26" s="43">
        <f t="shared" si="3"/>
        <v>0</v>
      </c>
      <c r="I26" s="43">
        <f t="shared" si="4"/>
        <v>0</v>
      </c>
      <c r="J26" s="23">
        <f t="shared" si="5"/>
        <v>4.1342592592592591E-2</v>
      </c>
      <c r="K26" s="43">
        <f t="shared" si="6"/>
        <v>1</v>
      </c>
      <c r="L26" s="43">
        <f t="shared" si="7"/>
        <v>10</v>
      </c>
      <c r="M26" s="23" t="str">
        <f t="shared" si="8"/>
        <v/>
      </c>
      <c r="N26" s="43">
        <f t="shared" si="9"/>
        <v>0</v>
      </c>
      <c r="O26" s="43">
        <f t="shared" si="10"/>
        <v>0</v>
      </c>
      <c r="P26" s="23" t="str">
        <f t="shared" si="11"/>
        <v/>
      </c>
      <c r="Q26" s="43">
        <f t="shared" si="12"/>
        <v>0</v>
      </c>
      <c r="R26" s="43">
        <f t="shared" si="13"/>
        <v>0</v>
      </c>
      <c r="S26" s="43">
        <f t="shared" si="14"/>
        <v>2</v>
      </c>
      <c r="T26" s="48" t="e">
        <f>VLOOKUP(C26,'Division 1'!$B$3:$C$102,2,FALSE)</f>
        <v>#N/A</v>
      </c>
      <c r="U26" s="43">
        <f>VLOOKUP(C26,'Division 2'!$B$3:$C$99,2,FALSE)</f>
        <v>2</v>
      </c>
      <c r="V26" s="43" t="str">
        <f>IF(ISNUMBER(B26),IF(S26=1,VLOOKUP(C26,'Division 1'!$B$3:$D$102,3,FALSE),VLOOKUP(C26,'Division 2'!$B$3:$D$99,3,FALSE)),0)</f>
        <v>F</v>
      </c>
      <c r="W26" t="str">
        <f t="shared" si="15"/>
        <v>Christine Hearmon</v>
      </c>
    </row>
    <row r="27" spans="1:23" x14ac:dyDescent="0.25">
      <c r="B27" s="37">
        <v>44163</v>
      </c>
      <c r="C27" t="s">
        <v>58</v>
      </c>
      <c r="D27" t="str">
        <f t="shared" si="0"/>
        <v>Mark Chapman</v>
      </c>
      <c r="E27" s="22">
        <v>4.4965277777777778E-2</v>
      </c>
      <c r="F27" s="43">
        <f t="shared" si="1"/>
        <v>9</v>
      </c>
      <c r="G27" s="23" t="str">
        <f t="shared" si="2"/>
        <v/>
      </c>
      <c r="H27" s="43">
        <f t="shared" si="3"/>
        <v>0</v>
      </c>
      <c r="I27" s="43">
        <f t="shared" si="4"/>
        <v>0</v>
      </c>
      <c r="J27" s="23" t="str">
        <f t="shared" si="5"/>
        <v/>
      </c>
      <c r="K27" s="43">
        <f t="shared" si="6"/>
        <v>0</v>
      </c>
      <c r="L27" s="43">
        <f t="shared" si="7"/>
        <v>0</v>
      </c>
      <c r="M27" s="23" t="str">
        <f t="shared" si="8"/>
        <v/>
      </c>
      <c r="N27" s="43">
        <f t="shared" si="9"/>
        <v>0</v>
      </c>
      <c r="O27" s="43">
        <f t="shared" si="10"/>
        <v>0</v>
      </c>
      <c r="P27" s="23">
        <f t="shared" si="11"/>
        <v>4.4965277777777778E-2</v>
      </c>
      <c r="Q27" s="43">
        <f t="shared" si="12"/>
        <v>2</v>
      </c>
      <c r="R27" s="43">
        <f t="shared" si="13"/>
        <v>9</v>
      </c>
      <c r="S27" s="43">
        <f t="shared" si="14"/>
        <v>2</v>
      </c>
      <c r="T27" s="48" t="e">
        <f>VLOOKUP(C27,'Division 1'!$B$3:$C$102,2,FALSE)</f>
        <v>#N/A</v>
      </c>
      <c r="U27" s="43">
        <f>VLOOKUP(C27,'Division 2'!$B$3:$C$99,2,FALSE)</f>
        <v>2</v>
      </c>
      <c r="V27" s="43" t="str">
        <f>IF(ISNUMBER(B27),IF(S27=1,VLOOKUP(C27,'Division 1'!$B$3:$D$102,3,FALSE),VLOOKUP(C27,'Division 2'!$B$3:$D$99,3,FALSE)),0)</f>
        <v>M</v>
      </c>
      <c r="W27" t="str">
        <f t="shared" si="15"/>
        <v>Mark Chapman</v>
      </c>
    </row>
    <row r="28" spans="1:23" x14ac:dyDescent="0.25">
      <c r="B28" s="37">
        <v>44163</v>
      </c>
      <c r="C28" t="s">
        <v>31</v>
      </c>
      <c r="D28" t="str">
        <f t="shared" si="0"/>
        <v>Gary Forster</v>
      </c>
      <c r="E28" s="22">
        <v>4.4966435185185179E-2</v>
      </c>
      <c r="F28" s="43">
        <f t="shared" si="1"/>
        <v>0</v>
      </c>
      <c r="G28" s="23" t="str">
        <f t="shared" si="2"/>
        <v/>
      </c>
      <c r="H28" s="43">
        <f t="shared" si="3"/>
        <v>0</v>
      </c>
      <c r="I28" s="43">
        <f t="shared" si="4"/>
        <v>0</v>
      </c>
      <c r="J28" s="23" t="str">
        <f t="shared" si="5"/>
        <v/>
      </c>
      <c r="K28" s="43">
        <f t="shared" si="6"/>
        <v>0</v>
      </c>
      <c r="L28" s="43">
        <f t="shared" si="7"/>
        <v>0</v>
      </c>
      <c r="M28" s="23">
        <f t="shared" si="8"/>
        <v>4.4966435185185179E-2</v>
      </c>
      <c r="N28" s="43">
        <f t="shared" si="9"/>
        <v>11</v>
      </c>
      <c r="O28" s="43">
        <f t="shared" si="10"/>
        <v>0</v>
      </c>
      <c r="P28" s="23" t="str">
        <f t="shared" si="11"/>
        <v/>
      </c>
      <c r="Q28" s="43">
        <f t="shared" si="12"/>
        <v>0</v>
      </c>
      <c r="R28" s="43">
        <f t="shared" si="13"/>
        <v>0</v>
      </c>
      <c r="S28" s="43">
        <f t="shared" si="14"/>
        <v>1</v>
      </c>
      <c r="T28" s="48">
        <f>VLOOKUP(C28,'Division 1'!$B$3:$C$102,2,FALSE)</f>
        <v>1</v>
      </c>
      <c r="U28" s="43" t="e">
        <f>VLOOKUP(C28,'Division 2'!$B$3:$C$99,2,FALSE)</f>
        <v>#N/A</v>
      </c>
      <c r="V28" s="43" t="str">
        <f>IF(ISNUMBER(B28),IF(S28=1,VLOOKUP(C28,'Division 1'!$B$3:$D$102,3,FALSE),VLOOKUP(C28,'Division 2'!$B$3:$D$99,3,FALSE)),0)</f>
        <v>M</v>
      </c>
      <c r="W28" t="str">
        <f t="shared" si="15"/>
        <v>Gary Forster</v>
      </c>
    </row>
    <row r="29" spans="1:23" x14ac:dyDescent="0.25">
      <c r="B29" s="37">
        <v>44164</v>
      </c>
      <c r="C29" t="s">
        <v>17</v>
      </c>
      <c r="D29" t="str">
        <f t="shared" si="0"/>
        <v>Stuart Park</v>
      </c>
      <c r="E29" s="22">
        <v>3.8530092592592595E-2</v>
      </c>
      <c r="F29" s="43">
        <f t="shared" si="1"/>
        <v>2</v>
      </c>
      <c r="G29" s="23" t="str">
        <f t="shared" si="2"/>
        <v/>
      </c>
      <c r="H29" s="43">
        <f t="shared" si="3"/>
        <v>0</v>
      </c>
      <c r="I29" s="43">
        <f t="shared" si="4"/>
        <v>0</v>
      </c>
      <c r="J29" s="23" t="str">
        <f t="shared" si="5"/>
        <v/>
      </c>
      <c r="K29" s="43">
        <f t="shared" si="6"/>
        <v>0</v>
      </c>
      <c r="L29" s="43">
        <f t="shared" si="7"/>
        <v>0</v>
      </c>
      <c r="M29" s="23">
        <f t="shared" si="8"/>
        <v>3.8530092592592595E-2</v>
      </c>
      <c r="N29" s="43">
        <f t="shared" si="9"/>
        <v>9</v>
      </c>
      <c r="O29" s="43">
        <f t="shared" si="10"/>
        <v>2</v>
      </c>
      <c r="P29" s="23" t="str">
        <f t="shared" si="11"/>
        <v/>
      </c>
      <c r="Q29" s="43">
        <f t="shared" si="12"/>
        <v>0</v>
      </c>
      <c r="R29" s="43">
        <f t="shared" si="13"/>
        <v>0</v>
      </c>
      <c r="S29" s="43">
        <f t="shared" si="14"/>
        <v>1</v>
      </c>
      <c r="T29" s="48">
        <f>VLOOKUP(C29,'Division 1'!$B$3:$C$102,2,FALSE)</f>
        <v>1</v>
      </c>
      <c r="U29" s="43" t="e">
        <f>VLOOKUP(C29,'Division 2'!$B$3:$C$99,2,FALSE)</f>
        <v>#N/A</v>
      </c>
      <c r="V29" s="43" t="str">
        <f>IF(ISNUMBER(B29),IF(S29=1,VLOOKUP(C29,'Division 1'!$B$3:$D$102,3,FALSE),VLOOKUP(C29,'Division 2'!$B$3:$D$99,3,FALSE)),0)</f>
        <v>M</v>
      </c>
      <c r="W29" t="str">
        <f t="shared" si="15"/>
        <v>Stuart Park</v>
      </c>
    </row>
    <row r="30" spans="1:23" x14ac:dyDescent="0.25">
      <c r="B30" s="37">
        <v>44164</v>
      </c>
      <c r="C30" t="s">
        <v>5</v>
      </c>
      <c r="D30" t="str">
        <f t="shared" si="0"/>
        <v>David Walker</v>
      </c>
      <c r="E30" s="22">
        <v>3.0949074074074077E-2</v>
      </c>
      <c r="F30" s="43">
        <f t="shared" si="1"/>
        <v>10</v>
      </c>
      <c r="G30" s="23" t="str">
        <f t="shared" si="2"/>
        <v/>
      </c>
      <c r="H30" s="43">
        <f t="shared" si="3"/>
        <v>0</v>
      </c>
      <c r="I30" s="43">
        <f t="shared" si="4"/>
        <v>0</v>
      </c>
      <c r="J30" s="23" t="str">
        <f t="shared" si="5"/>
        <v/>
      </c>
      <c r="K30" s="43">
        <f t="shared" si="6"/>
        <v>0</v>
      </c>
      <c r="L30" s="43">
        <f t="shared" si="7"/>
        <v>0</v>
      </c>
      <c r="M30" s="23">
        <f t="shared" si="8"/>
        <v>3.0949074074074077E-2</v>
      </c>
      <c r="N30" s="43">
        <f t="shared" si="9"/>
        <v>1</v>
      </c>
      <c r="O30" s="43">
        <f t="shared" si="10"/>
        <v>10</v>
      </c>
      <c r="P30" s="23" t="str">
        <f t="shared" si="11"/>
        <v/>
      </c>
      <c r="Q30" s="43">
        <f t="shared" si="12"/>
        <v>0</v>
      </c>
      <c r="R30" s="43">
        <f t="shared" si="13"/>
        <v>0</v>
      </c>
      <c r="S30" s="43">
        <f t="shared" si="14"/>
        <v>1</v>
      </c>
      <c r="T30" s="48">
        <f>VLOOKUP(C30,'Division 1'!$B$3:$C$102,2,FALSE)</f>
        <v>1</v>
      </c>
      <c r="U30" s="43" t="e">
        <f>VLOOKUP(C30,'Division 2'!$B$3:$C$99,2,FALSE)</f>
        <v>#N/A</v>
      </c>
      <c r="V30" s="43" t="str">
        <f>IF(ISNUMBER(B30),IF(S30=1,VLOOKUP(C30,'Division 1'!$B$3:$D$102,3,FALSE),VLOOKUP(C30,'Division 2'!$B$3:$D$99,3,FALSE)),0)</f>
        <v>M</v>
      </c>
      <c r="W30" t="str">
        <f t="shared" si="15"/>
        <v>David Walker</v>
      </c>
    </row>
    <row r="31" spans="1:23" x14ac:dyDescent="0.25">
      <c r="B31" s="37">
        <v>44143</v>
      </c>
      <c r="C31" t="s">
        <v>149</v>
      </c>
      <c r="D31" t="str">
        <f t="shared" ref="D31:D50" si="16">IF(A31="Old",C31&amp;" Old",C31)</f>
        <v>Callum Darby</v>
      </c>
      <c r="E31" s="22">
        <v>4.5324074074074072E-2</v>
      </c>
      <c r="F31" s="43">
        <f t="shared" si="1"/>
        <v>8</v>
      </c>
      <c r="G31" s="23" t="str">
        <f t="shared" si="2"/>
        <v/>
      </c>
      <c r="H31" s="43">
        <f t="shared" si="3"/>
        <v>0</v>
      </c>
      <c r="I31" s="43">
        <f t="shared" si="4"/>
        <v>0</v>
      </c>
      <c r="J31" s="23" t="str">
        <f t="shared" si="5"/>
        <v/>
      </c>
      <c r="K31" s="43">
        <f t="shared" si="6"/>
        <v>0</v>
      </c>
      <c r="L31" s="43">
        <f t="shared" si="7"/>
        <v>0</v>
      </c>
      <c r="M31" s="23" t="str">
        <f t="shared" si="8"/>
        <v/>
      </c>
      <c r="N31" s="43">
        <f t="shared" si="9"/>
        <v>0</v>
      </c>
      <c r="O31" s="43">
        <f t="shared" si="10"/>
        <v>0</v>
      </c>
      <c r="P31" s="23">
        <f t="shared" si="11"/>
        <v>4.5324074074074072E-2</v>
      </c>
      <c r="Q31" s="43">
        <f t="shared" si="12"/>
        <v>3</v>
      </c>
      <c r="R31" s="43">
        <f t="shared" si="13"/>
        <v>8</v>
      </c>
      <c r="S31" s="43">
        <f t="shared" si="14"/>
        <v>2</v>
      </c>
      <c r="T31" s="48" t="e">
        <f>VLOOKUP(C31,'Division 1'!$B$3:$C$102,2,FALSE)</f>
        <v>#N/A</v>
      </c>
      <c r="U31" s="43">
        <f>VLOOKUP(C31,'Division 2'!$B$3:$C$99,2,FALSE)</f>
        <v>2</v>
      </c>
      <c r="V31" s="43" t="str">
        <f>IF(ISNUMBER(B31),IF(S31=1,VLOOKUP(C31,'Division 1'!$B$3:$D$102,3,FALSE),VLOOKUP(C31,'Division 2'!$B$3:$D$99,3,FALSE)),0)</f>
        <v>M</v>
      </c>
      <c r="W31" t="str">
        <f t="shared" si="15"/>
        <v>Callum Darby</v>
      </c>
    </row>
    <row r="32" spans="1:23" x14ac:dyDescent="0.25">
      <c r="B32" s="37">
        <v>44157</v>
      </c>
      <c r="C32" t="s">
        <v>40</v>
      </c>
      <c r="D32" t="str">
        <f t="shared" si="16"/>
        <v>Jonathan Wallace</v>
      </c>
      <c r="E32" s="22">
        <v>3.619212962962963E-2</v>
      </c>
      <c r="F32" s="43">
        <f t="shared" si="1"/>
        <v>5</v>
      </c>
      <c r="G32" s="23" t="str">
        <f t="shared" si="2"/>
        <v/>
      </c>
      <c r="H32" s="43">
        <f t="shared" si="3"/>
        <v>0</v>
      </c>
      <c r="I32" s="43">
        <f t="shared" si="4"/>
        <v>0</v>
      </c>
      <c r="J32" s="23" t="str">
        <f t="shared" si="5"/>
        <v/>
      </c>
      <c r="K32" s="43">
        <f t="shared" si="6"/>
        <v>0</v>
      </c>
      <c r="L32" s="43">
        <f t="shared" si="7"/>
        <v>0</v>
      </c>
      <c r="M32" s="23">
        <f t="shared" si="8"/>
        <v>3.619212962962963E-2</v>
      </c>
      <c r="N32" s="43">
        <f t="shared" si="9"/>
        <v>6</v>
      </c>
      <c r="O32" s="43">
        <f t="shared" si="10"/>
        <v>5</v>
      </c>
      <c r="P32" s="23" t="str">
        <f t="shared" si="11"/>
        <v/>
      </c>
      <c r="Q32" s="43">
        <f t="shared" si="12"/>
        <v>0</v>
      </c>
      <c r="R32" s="43">
        <f t="shared" si="13"/>
        <v>0</v>
      </c>
      <c r="S32" s="43">
        <f t="shared" si="14"/>
        <v>1</v>
      </c>
      <c r="T32" s="48">
        <f>VLOOKUP(C32,'Division 1'!$B$3:$C$102,2,FALSE)</f>
        <v>1</v>
      </c>
      <c r="U32" s="43" t="e">
        <f>VLOOKUP(C32,'Division 2'!$B$3:$C$99,2,FALSE)</f>
        <v>#N/A</v>
      </c>
      <c r="V32" s="43" t="str">
        <f>IF(ISNUMBER(B32),IF(S32=1,VLOOKUP(C32,'Division 1'!$B$3:$D$102,3,FALSE),VLOOKUP(C32,'Division 2'!$B$3:$D$99,3,FALSE)),0)</f>
        <v>M</v>
      </c>
      <c r="W32" t="str">
        <f t="shared" si="15"/>
        <v>Jonathan Wallace</v>
      </c>
    </row>
    <row r="33" spans="2:23" x14ac:dyDescent="0.25">
      <c r="B33" s="37"/>
      <c r="D33">
        <f t="shared" si="16"/>
        <v>0</v>
      </c>
      <c r="E33" s="22"/>
      <c r="F33" s="43">
        <f t="shared" si="1"/>
        <v>0</v>
      </c>
      <c r="G33" s="23" t="str">
        <f t="shared" si="2"/>
        <v/>
      </c>
      <c r="H33" s="43">
        <f t="shared" si="3"/>
        <v>0</v>
      </c>
      <c r="I33" s="43">
        <f t="shared" si="4"/>
        <v>0</v>
      </c>
      <c r="J33" s="23" t="str">
        <f t="shared" si="5"/>
        <v/>
      </c>
      <c r="K33" s="43">
        <f t="shared" si="6"/>
        <v>0</v>
      </c>
      <c r="L33" s="43">
        <f t="shared" si="7"/>
        <v>0</v>
      </c>
      <c r="M33" s="23" t="str">
        <f t="shared" si="8"/>
        <v/>
      </c>
      <c r="N33" s="43">
        <f t="shared" si="9"/>
        <v>0</v>
      </c>
      <c r="O33" s="43">
        <f t="shared" si="10"/>
        <v>0</v>
      </c>
      <c r="P33" s="23" t="str">
        <f t="shared" si="11"/>
        <v/>
      </c>
      <c r="Q33" s="43">
        <f t="shared" si="12"/>
        <v>0</v>
      </c>
      <c r="R33" s="43">
        <f t="shared" si="13"/>
        <v>0</v>
      </c>
      <c r="S33" s="43">
        <f t="shared" si="14"/>
        <v>0</v>
      </c>
      <c r="T33" s="48" t="e">
        <f>VLOOKUP(C33,'Division 1'!$B$3:$C$102,2,FALSE)</f>
        <v>#N/A</v>
      </c>
      <c r="U33" s="43" t="e">
        <f>VLOOKUP(C33,'Division 2'!$B$3:$C$99,2,FALSE)</f>
        <v>#N/A</v>
      </c>
      <c r="V33" s="43">
        <f>IF(ISNUMBER(B33),IF(S33=1,VLOOKUP(C33,'Division 1'!$B$3:$D$102,3,FALSE),VLOOKUP(C33,'Division 2'!$B$3:$D$99,3,FALSE)),0)</f>
        <v>0</v>
      </c>
      <c r="W33">
        <f t="shared" si="15"/>
        <v>0</v>
      </c>
    </row>
    <row r="34" spans="2:23" x14ac:dyDescent="0.25">
      <c r="B34" s="37"/>
      <c r="D34">
        <f t="shared" si="16"/>
        <v>0</v>
      </c>
      <c r="E34" s="22"/>
      <c r="F34" s="43">
        <f t="shared" si="1"/>
        <v>0</v>
      </c>
      <c r="G34" s="23" t="str">
        <f t="shared" si="2"/>
        <v/>
      </c>
      <c r="H34" s="43">
        <f t="shared" si="3"/>
        <v>0</v>
      </c>
      <c r="I34" s="43">
        <f t="shared" si="4"/>
        <v>0</v>
      </c>
      <c r="J34" s="23" t="str">
        <f t="shared" si="5"/>
        <v/>
      </c>
      <c r="K34" s="43">
        <f t="shared" si="6"/>
        <v>0</v>
      </c>
      <c r="L34" s="43">
        <f t="shared" si="7"/>
        <v>0</v>
      </c>
      <c r="M34" s="23" t="str">
        <f t="shared" si="8"/>
        <v/>
      </c>
      <c r="N34" s="43">
        <f t="shared" si="9"/>
        <v>0</v>
      </c>
      <c r="O34" s="43">
        <f t="shared" si="10"/>
        <v>0</v>
      </c>
      <c r="P34" s="23" t="str">
        <f t="shared" si="11"/>
        <v/>
      </c>
      <c r="Q34" s="43">
        <f t="shared" si="12"/>
        <v>0</v>
      </c>
      <c r="R34" s="43">
        <f t="shared" si="13"/>
        <v>0</v>
      </c>
      <c r="S34" s="43">
        <f t="shared" si="14"/>
        <v>0</v>
      </c>
      <c r="T34" s="48" t="e">
        <f>VLOOKUP(C34,'Division 1'!$B$3:$C$102,2,FALSE)</f>
        <v>#N/A</v>
      </c>
      <c r="U34" s="43" t="e">
        <f>VLOOKUP(C34,'Division 2'!$B$3:$C$99,2,FALSE)</f>
        <v>#N/A</v>
      </c>
      <c r="V34" s="43">
        <f>IF(ISNUMBER(B34),IF(S34=1,VLOOKUP(C34,'Division 1'!$B$3:$D$102,3,FALSE),VLOOKUP(C34,'Division 2'!$B$3:$D$99,3,FALSE)),0)</f>
        <v>0</v>
      </c>
      <c r="W34">
        <f t="shared" si="15"/>
        <v>0</v>
      </c>
    </row>
    <row r="35" spans="2:23" x14ac:dyDescent="0.25">
      <c r="B35" s="37"/>
      <c r="D35">
        <f t="shared" si="16"/>
        <v>0</v>
      </c>
      <c r="E35" s="22"/>
      <c r="F35" s="43">
        <f t="shared" si="1"/>
        <v>0</v>
      </c>
      <c r="G35" s="23" t="str">
        <f t="shared" si="2"/>
        <v/>
      </c>
      <c r="H35" s="43">
        <f t="shared" si="3"/>
        <v>0</v>
      </c>
      <c r="I35" s="43">
        <f t="shared" si="4"/>
        <v>0</v>
      </c>
      <c r="J35" s="23" t="str">
        <f t="shared" si="5"/>
        <v/>
      </c>
      <c r="K35" s="43">
        <f t="shared" si="6"/>
        <v>0</v>
      </c>
      <c r="L35" s="43">
        <f t="shared" si="7"/>
        <v>0</v>
      </c>
      <c r="M35" s="23" t="str">
        <f t="shared" si="8"/>
        <v/>
      </c>
      <c r="N35" s="43">
        <f t="shared" si="9"/>
        <v>0</v>
      </c>
      <c r="O35" s="43">
        <f t="shared" si="10"/>
        <v>0</v>
      </c>
      <c r="P35" s="23" t="str">
        <f t="shared" si="11"/>
        <v/>
      </c>
      <c r="Q35" s="43">
        <f t="shared" si="12"/>
        <v>0</v>
      </c>
      <c r="R35" s="43">
        <f t="shared" si="13"/>
        <v>0</v>
      </c>
      <c r="S35" s="43">
        <f t="shared" si="14"/>
        <v>0</v>
      </c>
      <c r="T35" s="48" t="e">
        <f>VLOOKUP(C35,'Division 1'!$B$3:$C$102,2,FALSE)</f>
        <v>#N/A</v>
      </c>
      <c r="U35" s="43" t="e">
        <f>VLOOKUP(C35,'Division 2'!$B$3:$C$99,2,FALSE)</f>
        <v>#N/A</v>
      </c>
      <c r="V35" s="43">
        <f>IF(ISNUMBER(B35),IF(S35=1,VLOOKUP(C35,'Division 1'!$B$3:$D$102,3,FALSE),VLOOKUP(C35,'Division 2'!$B$3:$D$99,3,FALSE)),0)</f>
        <v>0</v>
      </c>
      <c r="W35">
        <f t="shared" si="15"/>
        <v>0</v>
      </c>
    </row>
    <row r="36" spans="2:23" x14ac:dyDescent="0.25">
      <c r="B36" s="37"/>
      <c r="D36">
        <f t="shared" si="16"/>
        <v>0</v>
      </c>
      <c r="E36" s="22"/>
      <c r="F36" s="43">
        <f t="shared" si="1"/>
        <v>0</v>
      </c>
      <c r="G36" s="23" t="str">
        <f t="shared" si="2"/>
        <v/>
      </c>
      <c r="H36" s="43">
        <f t="shared" si="3"/>
        <v>0</v>
      </c>
      <c r="I36" s="43">
        <f t="shared" si="4"/>
        <v>0</v>
      </c>
      <c r="J36" s="23" t="str">
        <f t="shared" si="5"/>
        <v/>
      </c>
      <c r="K36" s="43">
        <f t="shared" si="6"/>
        <v>0</v>
      </c>
      <c r="L36" s="43">
        <f t="shared" si="7"/>
        <v>0</v>
      </c>
      <c r="M36" s="23" t="str">
        <f t="shared" si="8"/>
        <v/>
      </c>
      <c r="N36" s="43">
        <f t="shared" si="9"/>
        <v>0</v>
      </c>
      <c r="O36" s="43">
        <f t="shared" si="10"/>
        <v>0</v>
      </c>
      <c r="P36" s="23" t="str">
        <f t="shared" si="11"/>
        <v/>
      </c>
      <c r="Q36" s="43">
        <f t="shared" si="12"/>
        <v>0</v>
      </c>
      <c r="R36" s="43">
        <f t="shared" si="13"/>
        <v>0</v>
      </c>
      <c r="S36" s="43">
        <f t="shared" si="14"/>
        <v>0</v>
      </c>
      <c r="T36" s="48" t="e">
        <f>VLOOKUP(C36,'Division 1'!$B$3:$C$102,2,FALSE)</f>
        <v>#N/A</v>
      </c>
      <c r="U36" s="43" t="e">
        <f>VLOOKUP(C36,'Division 2'!$B$3:$C$99,2,FALSE)</f>
        <v>#N/A</v>
      </c>
      <c r="V36" s="43">
        <f>IF(ISNUMBER(B36),IF(S36=1,VLOOKUP(C36,'Division 1'!$B$3:$D$102,3,FALSE),VLOOKUP(C36,'Division 2'!$B$3:$D$99,3,FALSE)),0)</f>
        <v>0</v>
      </c>
      <c r="W36">
        <f t="shared" si="15"/>
        <v>0</v>
      </c>
    </row>
    <row r="37" spans="2:23" x14ac:dyDescent="0.25">
      <c r="B37" s="37"/>
      <c r="D37">
        <f t="shared" si="16"/>
        <v>0</v>
      </c>
      <c r="E37" s="22"/>
      <c r="F37" s="43">
        <f t="shared" si="1"/>
        <v>0</v>
      </c>
      <c r="G37" s="23" t="str">
        <f t="shared" si="2"/>
        <v/>
      </c>
      <c r="H37" s="43">
        <f t="shared" si="3"/>
        <v>0</v>
      </c>
      <c r="I37" s="43">
        <f t="shared" si="4"/>
        <v>0</v>
      </c>
      <c r="J37" s="23" t="str">
        <f t="shared" si="5"/>
        <v/>
      </c>
      <c r="K37" s="43">
        <f t="shared" si="6"/>
        <v>0</v>
      </c>
      <c r="L37" s="43">
        <f t="shared" si="7"/>
        <v>0</v>
      </c>
      <c r="M37" s="23" t="str">
        <f t="shared" si="8"/>
        <v/>
      </c>
      <c r="N37" s="43">
        <f t="shared" si="9"/>
        <v>0</v>
      </c>
      <c r="O37" s="43">
        <f t="shared" si="10"/>
        <v>0</v>
      </c>
      <c r="P37" s="23" t="str">
        <f t="shared" si="11"/>
        <v/>
      </c>
      <c r="Q37" s="43">
        <f t="shared" si="12"/>
        <v>0</v>
      </c>
      <c r="R37" s="43">
        <f t="shared" si="13"/>
        <v>0</v>
      </c>
      <c r="S37" s="43">
        <f t="shared" si="14"/>
        <v>0</v>
      </c>
      <c r="T37" s="48" t="e">
        <f>VLOOKUP(C37,'Division 1'!$B$3:$C$102,2,FALSE)</f>
        <v>#N/A</v>
      </c>
      <c r="U37" s="43" t="e">
        <f>VLOOKUP(C37,'Division 2'!$B$3:$C$99,2,FALSE)</f>
        <v>#N/A</v>
      </c>
      <c r="V37" s="43">
        <f>IF(ISNUMBER(B37),IF(S37=1,VLOOKUP(C37,'Division 1'!$B$3:$D$102,3,FALSE),VLOOKUP(C37,'Division 2'!$B$3:$D$99,3,FALSE)),0)</f>
        <v>0</v>
      </c>
      <c r="W37">
        <f t="shared" si="15"/>
        <v>0</v>
      </c>
    </row>
    <row r="38" spans="2:23" x14ac:dyDescent="0.25">
      <c r="D38">
        <f t="shared" si="16"/>
        <v>0</v>
      </c>
      <c r="E38" s="22"/>
      <c r="F38" s="43">
        <f t="shared" si="1"/>
        <v>0</v>
      </c>
      <c r="G38" s="23" t="str">
        <f t="shared" si="2"/>
        <v/>
      </c>
      <c r="H38" s="43">
        <f t="shared" si="3"/>
        <v>0</v>
      </c>
      <c r="I38" s="43">
        <f t="shared" si="4"/>
        <v>0</v>
      </c>
      <c r="J38" s="23" t="str">
        <f t="shared" si="5"/>
        <v/>
      </c>
      <c r="K38" s="43">
        <f t="shared" si="6"/>
        <v>0</v>
      </c>
      <c r="L38" s="43">
        <f t="shared" si="7"/>
        <v>0</v>
      </c>
      <c r="M38" s="23" t="str">
        <f t="shared" si="8"/>
        <v/>
      </c>
      <c r="N38" s="43">
        <f t="shared" si="9"/>
        <v>0</v>
      </c>
      <c r="O38" s="43">
        <f t="shared" si="10"/>
        <v>0</v>
      </c>
      <c r="P38" s="23" t="str">
        <f t="shared" si="11"/>
        <v/>
      </c>
      <c r="Q38" s="43">
        <f t="shared" si="12"/>
        <v>0</v>
      </c>
      <c r="R38" s="43">
        <f t="shared" si="13"/>
        <v>0</v>
      </c>
      <c r="S38" s="43">
        <f t="shared" si="14"/>
        <v>0</v>
      </c>
      <c r="T38" s="48" t="e">
        <f>VLOOKUP(C38,'Division 1'!$B$3:$C$102,2,FALSE)</f>
        <v>#N/A</v>
      </c>
      <c r="U38" s="43" t="e">
        <f>VLOOKUP(C38,'Division 2'!$B$3:$C$99,2,FALSE)</f>
        <v>#N/A</v>
      </c>
      <c r="V38" s="43">
        <f>IF(ISNUMBER(B38),IF(S38=1,VLOOKUP(C38,'Division 1'!$B$3:$D$102,3,FALSE),VLOOKUP(C38,'Division 2'!$B$3:$D$99,3,FALSE)),0)</f>
        <v>0</v>
      </c>
      <c r="W38">
        <f t="shared" si="15"/>
        <v>0</v>
      </c>
    </row>
    <row r="39" spans="2:23" x14ac:dyDescent="0.25">
      <c r="D39">
        <f t="shared" si="16"/>
        <v>0</v>
      </c>
      <c r="E39" s="22"/>
      <c r="F39" s="43">
        <f t="shared" si="1"/>
        <v>0</v>
      </c>
      <c r="G39" s="23" t="str">
        <f t="shared" si="2"/>
        <v/>
      </c>
      <c r="H39" s="43">
        <f t="shared" si="3"/>
        <v>0</v>
      </c>
      <c r="I39" s="43">
        <f t="shared" si="4"/>
        <v>0</v>
      </c>
      <c r="J39" s="23" t="str">
        <f t="shared" si="5"/>
        <v/>
      </c>
      <c r="K39" s="43">
        <f t="shared" si="6"/>
        <v>0</v>
      </c>
      <c r="L39" s="43">
        <f t="shared" si="7"/>
        <v>0</v>
      </c>
      <c r="M39" s="23" t="str">
        <f t="shared" si="8"/>
        <v/>
      </c>
      <c r="N39" s="43">
        <f t="shared" si="9"/>
        <v>0</v>
      </c>
      <c r="O39" s="43">
        <f t="shared" si="10"/>
        <v>0</v>
      </c>
      <c r="P39" s="23" t="str">
        <f t="shared" si="11"/>
        <v/>
      </c>
      <c r="Q39" s="43">
        <f t="shared" si="12"/>
        <v>0</v>
      </c>
      <c r="R39" s="43">
        <f t="shared" si="13"/>
        <v>0</v>
      </c>
      <c r="S39" s="43">
        <f t="shared" si="14"/>
        <v>0</v>
      </c>
      <c r="T39" s="48" t="e">
        <f>VLOOKUP(C39,'Division 1'!$B$3:$C$102,2,FALSE)</f>
        <v>#N/A</v>
      </c>
      <c r="U39" s="43" t="e">
        <f>VLOOKUP(C39,'Division 2'!$B$3:$C$99,2,FALSE)</f>
        <v>#N/A</v>
      </c>
      <c r="V39" s="43">
        <f>IF(ISNUMBER(B39),IF(S39=1,VLOOKUP(C39,'Division 1'!$B$3:$D$102,3,FALSE),VLOOKUP(C39,'Division 2'!$B$3:$D$99,3,FALSE)),0)</f>
        <v>0</v>
      </c>
      <c r="W39">
        <f t="shared" si="15"/>
        <v>0</v>
      </c>
    </row>
    <row r="40" spans="2:23" x14ac:dyDescent="0.25">
      <c r="D40">
        <f t="shared" si="16"/>
        <v>0</v>
      </c>
      <c r="E40" s="22"/>
      <c r="F40" s="43">
        <f t="shared" si="1"/>
        <v>0</v>
      </c>
      <c r="G40" s="23" t="str">
        <f t="shared" si="2"/>
        <v/>
      </c>
      <c r="H40" s="43">
        <f t="shared" si="3"/>
        <v>0</v>
      </c>
      <c r="I40" s="43">
        <f t="shared" si="4"/>
        <v>0</v>
      </c>
      <c r="J40" s="23" t="str">
        <f t="shared" si="5"/>
        <v/>
      </c>
      <c r="K40" s="43">
        <f t="shared" si="6"/>
        <v>0</v>
      </c>
      <c r="L40" s="43">
        <f t="shared" si="7"/>
        <v>0</v>
      </c>
      <c r="M40" s="23" t="str">
        <f t="shared" si="8"/>
        <v/>
      </c>
      <c r="N40" s="43">
        <f t="shared" si="9"/>
        <v>0</v>
      </c>
      <c r="O40" s="43">
        <f t="shared" si="10"/>
        <v>0</v>
      </c>
      <c r="P40" s="23" t="str">
        <f t="shared" si="11"/>
        <v/>
      </c>
      <c r="Q40" s="43">
        <f t="shared" si="12"/>
        <v>0</v>
      </c>
      <c r="R40" s="43">
        <f t="shared" si="13"/>
        <v>0</v>
      </c>
      <c r="S40" s="43">
        <f t="shared" si="14"/>
        <v>0</v>
      </c>
      <c r="T40" s="48" t="e">
        <f>VLOOKUP(C40,'Division 1'!$B$3:$C$102,2,FALSE)</f>
        <v>#N/A</v>
      </c>
      <c r="U40" s="43" t="e">
        <f>VLOOKUP(C40,'Division 2'!$B$3:$C$99,2,FALSE)</f>
        <v>#N/A</v>
      </c>
      <c r="V40" s="43">
        <f>IF(ISNUMBER(B40),IF(S40=1,VLOOKUP(C40,'Division 1'!$B$3:$D$102,3,FALSE),VLOOKUP(C40,'Division 2'!$B$3:$D$99,3,FALSE)),0)</f>
        <v>0</v>
      </c>
      <c r="W40">
        <f t="shared" si="15"/>
        <v>0</v>
      </c>
    </row>
    <row r="41" spans="2:23" x14ac:dyDescent="0.25">
      <c r="D41">
        <f t="shared" si="16"/>
        <v>0</v>
      </c>
      <c r="E41" s="22"/>
      <c r="F41" s="43">
        <f t="shared" si="1"/>
        <v>0</v>
      </c>
      <c r="G41" s="23" t="str">
        <f t="shared" si="2"/>
        <v/>
      </c>
      <c r="H41" s="43">
        <f t="shared" si="3"/>
        <v>0</v>
      </c>
      <c r="I41" s="43">
        <f t="shared" si="4"/>
        <v>0</v>
      </c>
      <c r="J41" s="23" t="str">
        <f t="shared" si="5"/>
        <v/>
      </c>
      <c r="K41" s="43">
        <f t="shared" si="6"/>
        <v>0</v>
      </c>
      <c r="L41" s="43">
        <f t="shared" si="7"/>
        <v>0</v>
      </c>
      <c r="M41" s="23" t="str">
        <f t="shared" si="8"/>
        <v/>
      </c>
      <c r="N41" s="43">
        <f t="shared" si="9"/>
        <v>0</v>
      </c>
      <c r="O41" s="43">
        <f t="shared" si="10"/>
        <v>0</v>
      </c>
      <c r="P41" s="23" t="str">
        <f t="shared" si="11"/>
        <v/>
      </c>
      <c r="Q41" s="43">
        <f t="shared" si="12"/>
        <v>0</v>
      </c>
      <c r="R41" s="43">
        <f t="shared" si="13"/>
        <v>0</v>
      </c>
      <c r="S41" s="43">
        <f t="shared" si="14"/>
        <v>0</v>
      </c>
      <c r="T41" s="48" t="e">
        <f>VLOOKUP(C41,'Division 1'!$B$3:$C$102,2,FALSE)</f>
        <v>#N/A</v>
      </c>
      <c r="U41" s="43" t="e">
        <f>VLOOKUP(C41,'Division 2'!$B$3:$C$99,2,FALSE)</f>
        <v>#N/A</v>
      </c>
      <c r="V41" s="43">
        <f>IF(ISNUMBER(B41),IF(S41=1,VLOOKUP(C41,'Division 1'!$B$3:$D$102,3,FALSE),VLOOKUP(C41,'Division 2'!$B$3:$D$99,3,FALSE)),0)</f>
        <v>0</v>
      </c>
      <c r="W41">
        <f t="shared" si="15"/>
        <v>0</v>
      </c>
    </row>
    <row r="42" spans="2:23" x14ac:dyDescent="0.25">
      <c r="D42">
        <f t="shared" si="16"/>
        <v>0</v>
      </c>
      <c r="E42" s="22"/>
      <c r="F42" s="43">
        <f t="shared" si="1"/>
        <v>0</v>
      </c>
      <c r="G42" s="23" t="str">
        <f t="shared" si="2"/>
        <v/>
      </c>
      <c r="H42" s="43">
        <f t="shared" si="3"/>
        <v>0</v>
      </c>
      <c r="I42" s="43">
        <f t="shared" si="4"/>
        <v>0</v>
      </c>
      <c r="J42" s="23" t="str">
        <f t="shared" si="5"/>
        <v/>
      </c>
      <c r="K42" s="43">
        <f t="shared" si="6"/>
        <v>0</v>
      </c>
      <c r="L42" s="43">
        <f t="shared" si="7"/>
        <v>0</v>
      </c>
      <c r="M42" s="23" t="str">
        <f t="shared" si="8"/>
        <v/>
      </c>
      <c r="N42" s="43">
        <f t="shared" si="9"/>
        <v>0</v>
      </c>
      <c r="O42" s="43">
        <f t="shared" si="10"/>
        <v>0</v>
      </c>
      <c r="P42" s="23" t="str">
        <f t="shared" si="11"/>
        <v/>
      </c>
      <c r="Q42" s="43">
        <f t="shared" si="12"/>
        <v>0</v>
      </c>
      <c r="R42" s="43">
        <f t="shared" si="13"/>
        <v>0</v>
      </c>
      <c r="S42" s="43">
        <f t="shared" si="14"/>
        <v>0</v>
      </c>
      <c r="T42" s="48" t="e">
        <f>VLOOKUP(C42,'Division 1'!$B$3:$C$102,2,FALSE)</f>
        <v>#N/A</v>
      </c>
      <c r="U42" s="43" t="e">
        <f>VLOOKUP(C42,'Division 2'!$B$3:$C$99,2,FALSE)</f>
        <v>#N/A</v>
      </c>
      <c r="V42" s="43">
        <f>IF(ISNUMBER(B42),IF(S42=1,VLOOKUP(C42,'Division 1'!$B$3:$D$102,3,FALSE),VLOOKUP(C42,'Division 2'!$B$3:$D$99,3,FALSE)),0)</f>
        <v>0</v>
      </c>
      <c r="W42">
        <f t="shared" si="15"/>
        <v>0</v>
      </c>
    </row>
    <row r="43" spans="2:23" x14ac:dyDescent="0.25">
      <c r="D43">
        <f t="shared" si="16"/>
        <v>0</v>
      </c>
      <c r="E43" s="22"/>
      <c r="F43" s="43">
        <f t="shared" si="1"/>
        <v>0</v>
      </c>
      <c r="G43" s="23" t="str">
        <f t="shared" si="2"/>
        <v/>
      </c>
      <c r="H43" s="43">
        <f t="shared" si="3"/>
        <v>0</v>
      </c>
      <c r="I43" s="43">
        <f t="shared" si="4"/>
        <v>0</v>
      </c>
      <c r="J43" s="23" t="str">
        <f t="shared" si="5"/>
        <v/>
      </c>
      <c r="K43" s="43">
        <f t="shared" si="6"/>
        <v>0</v>
      </c>
      <c r="L43" s="43">
        <f t="shared" si="7"/>
        <v>0</v>
      </c>
      <c r="M43" s="23" t="str">
        <f t="shared" si="8"/>
        <v/>
      </c>
      <c r="N43" s="43">
        <f t="shared" si="9"/>
        <v>0</v>
      </c>
      <c r="O43" s="43">
        <f t="shared" si="10"/>
        <v>0</v>
      </c>
      <c r="P43" s="23" t="str">
        <f t="shared" si="11"/>
        <v/>
      </c>
      <c r="Q43" s="43">
        <f t="shared" si="12"/>
        <v>0</v>
      </c>
      <c r="R43" s="43">
        <f t="shared" si="13"/>
        <v>0</v>
      </c>
      <c r="S43" s="43">
        <f t="shared" si="14"/>
        <v>0</v>
      </c>
      <c r="T43" s="48" t="e">
        <f>VLOOKUP(C43,'Division 1'!$B$3:$C$102,2,FALSE)</f>
        <v>#N/A</v>
      </c>
      <c r="U43" s="43" t="e">
        <f>VLOOKUP(C43,'Division 2'!$B$3:$C$99,2,FALSE)</f>
        <v>#N/A</v>
      </c>
      <c r="V43" s="43">
        <f>IF(ISNUMBER(B43),IF(S43=1,VLOOKUP(C43,'Division 1'!$B$3:$D$102,3,FALSE),VLOOKUP(C43,'Division 2'!$B$3:$D$99,3,FALSE)),0)</f>
        <v>0</v>
      </c>
      <c r="W43">
        <f t="shared" si="15"/>
        <v>0</v>
      </c>
    </row>
    <row r="44" spans="2:23" x14ac:dyDescent="0.25">
      <c r="D44">
        <f t="shared" si="16"/>
        <v>0</v>
      </c>
      <c r="E44" s="22"/>
      <c r="F44" s="43">
        <f t="shared" si="1"/>
        <v>0</v>
      </c>
      <c r="G44" s="23" t="str">
        <f t="shared" si="2"/>
        <v/>
      </c>
      <c r="H44" s="43">
        <f t="shared" si="3"/>
        <v>0</v>
      </c>
      <c r="I44" s="43">
        <f t="shared" si="4"/>
        <v>0</v>
      </c>
      <c r="J44" s="23" t="str">
        <f t="shared" si="5"/>
        <v/>
      </c>
      <c r="K44" s="43">
        <f t="shared" si="6"/>
        <v>0</v>
      </c>
      <c r="L44" s="43">
        <f t="shared" si="7"/>
        <v>0</v>
      </c>
      <c r="M44" s="23" t="str">
        <f t="shared" si="8"/>
        <v/>
      </c>
      <c r="N44" s="43">
        <f t="shared" si="9"/>
        <v>0</v>
      </c>
      <c r="O44" s="43">
        <f t="shared" si="10"/>
        <v>0</v>
      </c>
      <c r="P44" s="23" t="str">
        <f t="shared" si="11"/>
        <v/>
      </c>
      <c r="Q44" s="43">
        <f t="shared" si="12"/>
        <v>0</v>
      </c>
      <c r="R44" s="43">
        <f t="shared" si="13"/>
        <v>0</v>
      </c>
      <c r="S44" s="43">
        <f t="shared" si="14"/>
        <v>0</v>
      </c>
      <c r="T44" s="48" t="e">
        <f>VLOOKUP(C44,'Division 1'!$B$3:$C$102,2,FALSE)</f>
        <v>#N/A</v>
      </c>
      <c r="U44" s="43" t="e">
        <f>VLOOKUP(C44,'Division 2'!$B$3:$C$99,2,FALSE)</f>
        <v>#N/A</v>
      </c>
      <c r="V44" s="43">
        <f>IF(ISNUMBER(B44),IF(S44=1,VLOOKUP(C44,'Division 1'!$B$3:$D$102,3,FALSE),VLOOKUP(C44,'Division 2'!$B$3:$D$99,3,FALSE)),0)</f>
        <v>0</v>
      </c>
      <c r="W44">
        <f t="shared" si="15"/>
        <v>0</v>
      </c>
    </row>
    <row r="45" spans="2:23" x14ac:dyDescent="0.25">
      <c r="D45">
        <f t="shared" si="16"/>
        <v>0</v>
      </c>
      <c r="E45" s="22"/>
      <c r="F45" s="43">
        <f t="shared" si="1"/>
        <v>0</v>
      </c>
      <c r="G45" s="23" t="str">
        <f t="shared" si="2"/>
        <v/>
      </c>
      <c r="H45" s="43">
        <f t="shared" si="3"/>
        <v>0</v>
      </c>
      <c r="I45" s="43">
        <f t="shared" si="4"/>
        <v>0</v>
      </c>
      <c r="J45" s="23" t="str">
        <f t="shared" si="5"/>
        <v/>
      </c>
      <c r="K45" s="43">
        <f t="shared" si="6"/>
        <v>0</v>
      </c>
      <c r="L45" s="43">
        <f t="shared" si="7"/>
        <v>0</v>
      </c>
      <c r="M45" s="23" t="str">
        <f t="shared" si="8"/>
        <v/>
      </c>
      <c r="N45" s="43">
        <f t="shared" si="9"/>
        <v>0</v>
      </c>
      <c r="O45" s="43">
        <f t="shared" si="10"/>
        <v>0</v>
      </c>
      <c r="P45" s="23" t="str">
        <f t="shared" si="11"/>
        <v/>
      </c>
      <c r="Q45" s="43">
        <f t="shared" si="12"/>
        <v>0</v>
      </c>
      <c r="R45" s="43">
        <f t="shared" si="13"/>
        <v>0</v>
      </c>
      <c r="S45" s="43">
        <f t="shared" si="14"/>
        <v>0</v>
      </c>
      <c r="T45" s="48" t="e">
        <f>VLOOKUP(C45,'Division 1'!$B$3:$C$102,2,FALSE)</f>
        <v>#N/A</v>
      </c>
      <c r="U45" s="43" t="e">
        <f>VLOOKUP(C45,'Division 2'!$B$3:$C$99,2,FALSE)</f>
        <v>#N/A</v>
      </c>
      <c r="V45" s="43">
        <f>IF(ISNUMBER(B45),IF(S45=1,VLOOKUP(C45,'Division 1'!$B$3:$D$102,3,FALSE),VLOOKUP(C45,'Division 2'!$B$3:$D$99,3,FALSE)),0)</f>
        <v>0</v>
      </c>
      <c r="W45">
        <f t="shared" si="15"/>
        <v>0</v>
      </c>
    </row>
    <row r="46" spans="2:23" x14ac:dyDescent="0.25">
      <c r="D46">
        <f t="shared" si="16"/>
        <v>0</v>
      </c>
      <c r="E46" s="22"/>
      <c r="F46" s="43">
        <f t="shared" si="1"/>
        <v>0</v>
      </c>
      <c r="G46" s="23" t="str">
        <f t="shared" si="2"/>
        <v/>
      </c>
      <c r="H46" s="43">
        <f t="shared" si="3"/>
        <v>0</v>
      </c>
      <c r="I46" s="43">
        <f t="shared" si="4"/>
        <v>0</v>
      </c>
      <c r="J46" s="23" t="str">
        <f t="shared" si="5"/>
        <v/>
      </c>
      <c r="K46" s="43">
        <f t="shared" si="6"/>
        <v>0</v>
      </c>
      <c r="L46" s="43">
        <f t="shared" si="7"/>
        <v>0</v>
      </c>
      <c r="M46" s="23" t="str">
        <f t="shared" si="8"/>
        <v/>
      </c>
      <c r="N46" s="43">
        <f t="shared" si="9"/>
        <v>0</v>
      </c>
      <c r="O46" s="43">
        <f t="shared" si="10"/>
        <v>0</v>
      </c>
      <c r="P46" s="23" t="str">
        <f t="shared" si="11"/>
        <v/>
      </c>
      <c r="Q46" s="43">
        <f t="shared" si="12"/>
        <v>0</v>
      </c>
      <c r="R46" s="43">
        <f t="shared" si="13"/>
        <v>0</v>
      </c>
      <c r="S46" s="43">
        <f t="shared" si="14"/>
        <v>0</v>
      </c>
      <c r="T46" s="48" t="e">
        <f>VLOOKUP(C46,'Division 1'!$B$3:$C$102,2,FALSE)</f>
        <v>#N/A</v>
      </c>
      <c r="U46" s="43" t="e">
        <f>VLOOKUP(C46,'Division 2'!$B$3:$C$99,2,FALSE)</f>
        <v>#N/A</v>
      </c>
      <c r="V46" s="43">
        <f>IF(ISNUMBER(B46),IF(S46=1,VLOOKUP(C46,'Division 1'!$B$3:$D$102,3,FALSE),VLOOKUP(C46,'Division 2'!$B$3:$D$99,3,FALSE)),0)</f>
        <v>0</v>
      </c>
      <c r="W46">
        <f t="shared" si="15"/>
        <v>0</v>
      </c>
    </row>
    <row r="47" spans="2:23" x14ac:dyDescent="0.25">
      <c r="D47">
        <f t="shared" si="16"/>
        <v>0</v>
      </c>
      <c r="E47" s="22"/>
      <c r="F47" s="43">
        <f t="shared" si="1"/>
        <v>0</v>
      </c>
      <c r="G47" s="23" t="str">
        <f t="shared" si="2"/>
        <v/>
      </c>
      <c r="H47" s="43">
        <f t="shared" si="3"/>
        <v>0</v>
      </c>
      <c r="I47" s="43">
        <f t="shared" si="4"/>
        <v>0</v>
      </c>
      <c r="J47" s="23" t="str">
        <f t="shared" si="5"/>
        <v/>
      </c>
      <c r="K47" s="43">
        <f t="shared" si="6"/>
        <v>0</v>
      </c>
      <c r="L47" s="43">
        <f t="shared" si="7"/>
        <v>0</v>
      </c>
      <c r="M47" s="23" t="str">
        <f t="shared" si="8"/>
        <v/>
      </c>
      <c r="N47" s="43">
        <f t="shared" si="9"/>
        <v>0</v>
      </c>
      <c r="O47" s="43">
        <f t="shared" si="10"/>
        <v>0</v>
      </c>
      <c r="P47" s="23" t="str">
        <f t="shared" si="11"/>
        <v/>
      </c>
      <c r="Q47" s="43">
        <f t="shared" si="12"/>
        <v>0</v>
      </c>
      <c r="R47" s="43">
        <f t="shared" si="13"/>
        <v>0</v>
      </c>
      <c r="S47" s="43">
        <f t="shared" si="14"/>
        <v>0</v>
      </c>
      <c r="T47" s="48" t="e">
        <f>VLOOKUP(C47,'Division 1'!$B$3:$C$102,2,FALSE)</f>
        <v>#N/A</v>
      </c>
      <c r="U47" s="43" t="e">
        <f>VLOOKUP(C47,'Division 2'!$B$3:$C$99,2,FALSE)</f>
        <v>#N/A</v>
      </c>
      <c r="V47" s="43">
        <f>IF(ISNUMBER(B47),IF(S47=1,VLOOKUP(C47,'Division 1'!$B$3:$D$102,3,FALSE),VLOOKUP(C47,'Division 2'!$B$3:$D$99,3,FALSE)),0)</f>
        <v>0</v>
      </c>
      <c r="W47">
        <f t="shared" si="15"/>
        <v>0</v>
      </c>
    </row>
    <row r="48" spans="2:23" x14ac:dyDescent="0.25">
      <c r="D48">
        <f t="shared" si="16"/>
        <v>0</v>
      </c>
      <c r="E48" s="22"/>
      <c r="F48" s="43">
        <f t="shared" si="1"/>
        <v>0</v>
      </c>
      <c r="G48" s="23" t="str">
        <f t="shared" si="2"/>
        <v/>
      </c>
      <c r="H48" s="43">
        <f t="shared" si="3"/>
        <v>0</v>
      </c>
      <c r="I48" s="43">
        <f t="shared" si="4"/>
        <v>0</v>
      </c>
      <c r="J48" s="23" t="str">
        <f t="shared" si="5"/>
        <v/>
      </c>
      <c r="K48" s="43">
        <f t="shared" si="6"/>
        <v>0</v>
      </c>
      <c r="L48" s="43">
        <f t="shared" si="7"/>
        <v>0</v>
      </c>
      <c r="M48" s="23" t="str">
        <f t="shared" si="8"/>
        <v/>
      </c>
      <c r="N48" s="43">
        <f t="shared" si="9"/>
        <v>0</v>
      </c>
      <c r="O48" s="43">
        <f t="shared" si="10"/>
        <v>0</v>
      </c>
      <c r="P48" s="23" t="str">
        <f t="shared" si="11"/>
        <v/>
      </c>
      <c r="Q48" s="43">
        <f t="shared" si="12"/>
        <v>0</v>
      </c>
      <c r="R48" s="43">
        <f t="shared" si="13"/>
        <v>0</v>
      </c>
      <c r="S48" s="43">
        <f t="shared" si="14"/>
        <v>0</v>
      </c>
      <c r="T48" s="48" t="e">
        <f>VLOOKUP(C48,'Division 1'!$B$3:$C$102,2,FALSE)</f>
        <v>#N/A</v>
      </c>
      <c r="U48" s="43" t="e">
        <f>VLOOKUP(C48,'Division 2'!$B$3:$C$99,2,FALSE)</f>
        <v>#N/A</v>
      </c>
      <c r="V48" s="43">
        <f>IF(ISNUMBER(B48),IF(S48=1,VLOOKUP(C48,'Division 1'!$B$3:$D$102,3,FALSE),VLOOKUP(C48,'Division 2'!$B$3:$D$99,3,FALSE)),0)</f>
        <v>0</v>
      </c>
      <c r="W48">
        <f t="shared" si="15"/>
        <v>0</v>
      </c>
    </row>
    <row r="49" spans="4:23" x14ac:dyDescent="0.25">
      <c r="D49">
        <f t="shared" si="16"/>
        <v>0</v>
      </c>
      <c r="E49" s="22"/>
      <c r="F49" s="43">
        <f t="shared" si="1"/>
        <v>0</v>
      </c>
      <c r="G49" s="23" t="str">
        <f t="shared" si="2"/>
        <v/>
      </c>
      <c r="H49" s="43">
        <f t="shared" si="3"/>
        <v>0</v>
      </c>
      <c r="I49" s="43">
        <f t="shared" si="4"/>
        <v>0</v>
      </c>
      <c r="J49" s="23" t="str">
        <f t="shared" si="5"/>
        <v/>
      </c>
      <c r="K49" s="43">
        <f t="shared" si="6"/>
        <v>0</v>
      </c>
      <c r="L49" s="43">
        <f t="shared" si="7"/>
        <v>0</v>
      </c>
      <c r="M49" s="23" t="str">
        <f t="shared" si="8"/>
        <v/>
      </c>
      <c r="N49" s="43">
        <f t="shared" si="9"/>
        <v>0</v>
      </c>
      <c r="O49" s="43">
        <f t="shared" si="10"/>
        <v>0</v>
      </c>
      <c r="P49" s="23" t="str">
        <f t="shared" si="11"/>
        <v/>
      </c>
      <c r="Q49" s="43">
        <f t="shared" si="12"/>
        <v>0</v>
      </c>
      <c r="R49" s="43">
        <f t="shared" si="13"/>
        <v>0</v>
      </c>
      <c r="S49" s="43">
        <f t="shared" si="14"/>
        <v>0</v>
      </c>
      <c r="T49" s="48" t="e">
        <f>VLOOKUP(C49,'Division 1'!$B$3:$C$102,2,FALSE)</f>
        <v>#N/A</v>
      </c>
      <c r="U49" s="43" t="e">
        <f>VLOOKUP(C49,'Division 2'!$B$3:$C$99,2,FALSE)</f>
        <v>#N/A</v>
      </c>
      <c r="V49" s="43">
        <f>IF(ISNUMBER(B49),IF(S49=1,VLOOKUP(C49,'Division 1'!$B$3:$D$102,3,FALSE),VLOOKUP(C49,'Division 2'!$B$3:$D$99,3,FALSE)),0)</f>
        <v>0</v>
      </c>
      <c r="W49">
        <f t="shared" si="15"/>
        <v>0</v>
      </c>
    </row>
    <row r="50" spans="4:23" x14ac:dyDescent="0.25">
      <c r="D50">
        <f t="shared" si="16"/>
        <v>0</v>
      </c>
      <c r="E50" s="22"/>
      <c r="F50" s="43">
        <f t="shared" si="1"/>
        <v>0</v>
      </c>
      <c r="G50" s="23" t="str">
        <f t="shared" si="2"/>
        <v/>
      </c>
      <c r="H50" s="43">
        <f t="shared" si="3"/>
        <v>0</v>
      </c>
      <c r="I50" s="43">
        <f t="shared" si="4"/>
        <v>0</v>
      </c>
      <c r="J50" s="23" t="str">
        <f t="shared" si="5"/>
        <v/>
      </c>
      <c r="K50" s="43">
        <f t="shared" si="6"/>
        <v>0</v>
      </c>
      <c r="L50" s="43">
        <f t="shared" si="7"/>
        <v>0</v>
      </c>
      <c r="M50" s="23" t="str">
        <f t="shared" si="8"/>
        <v/>
      </c>
      <c r="N50" s="43">
        <f t="shared" si="9"/>
        <v>0</v>
      </c>
      <c r="O50" s="43">
        <f t="shared" si="10"/>
        <v>0</v>
      </c>
      <c r="P50" s="23" t="str">
        <f t="shared" si="11"/>
        <v/>
      </c>
      <c r="Q50" s="43">
        <f t="shared" si="12"/>
        <v>0</v>
      </c>
      <c r="R50" s="43">
        <f t="shared" si="13"/>
        <v>0</v>
      </c>
      <c r="S50" s="43">
        <f t="shared" si="14"/>
        <v>0</v>
      </c>
      <c r="T50" s="48" t="e">
        <f>VLOOKUP(C50,'Division 1'!$B$3:$C$102,2,FALSE)</f>
        <v>#N/A</v>
      </c>
      <c r="U50" s="43" t="e">
        <f>VLOOKUP(C50,'Division 2'!$B$3:$C$99,2,FALSE)</f>
        <v>#N/A</v>
      </c>
      <c r="V50" s="43">
        <f>IF(ISNUMBER(B50),IF(S50=1,VLOOKUP(C50,'Division 1'!$B$3:$D$102,3,FALSE),VLOOKUP(C50,'Division 2'!$B$3:$D$99,3,FALSE)),0)</f>
        <v>0</v>
      </c>
      <c r="W50">
        <f t="shared" si="15"/>
        <v>0</v>
      </c>
    </row>
  </sheetData>
  <mergeCells count="7">
    <mergeCell ref="S2:U2"/>
    <mergeCell ref="J2:L2"/>
    <mergeCell ref="G2:I2"/>
    <mergeCell ref="M2:O2"/>
    <mergeCell ref="G1:L1"/>
    <mergeCell ref="M1:R1"/>
    <mergeCell ref="P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People!$A$1:$A$120</xm:f>
          </x14:formula1>
          <xm:sqref>C5:C50</xm:sqref>
        </x14:dataValidation>
        <x14:dataValidation type="list" allowBlank="1" showInputMessage="1" showErrorMessage="1">
          <x14:formula1>
            <xm:f>People!$A$1:$A$113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8" zoomScaleNormal="100" workbookViewId="0">
      <selection activeCell="E30" sqref="E30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3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26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44143</v>
      </c>
      <c r="C4" t="s">
        <v>4</v>
      </c>
      <c r="D4" t="str">
        <f t="shared" ref="D4:D30" si="0">IF(A4="Old",C4&amp;" Old",C4)</f>
        <v>Marie Walker</v>
      </c>
      <c r="E4" s="22">
        <v>5.2511574074074079E-2</v>
      </c>
      <c r="F4" s="45">
        <f>I4+L4+O4+R4</f>
        <v>9</v>
      </c>
      <c r="G4" s="23">
        <f>IF($A4="Old","",IF(AND($S4=1,$V4="F"),$E4,""))</f>
        <v>5.2511574074074079E-2</v>
      </c>
      <c r="H4" s="45">
        <f>IF(ISNUMBER(G4),RANK(G4,G$4:G$50,1),0)</f>
        <v>2</v>
      </c>
      <c r="I4" s="45">
        <f>IF(A4="old",0,IF(H4=1,10,IF(H4=2,9,IF(H4=3,8,IF(H4=4,7,IF(H4=5,6,IF(H4=6,5,IF(H4=7,4,IF(H4=8,3,IF(H4=9,2,IF(H4=10,1,0)))))))))))</f>
        <v>9</v>
      </c>
      <c r="J4" s="23" t="str">
        <f>IF($A4="Old","",IF(AND($S4=2,$V4="F"),$E4,""))</f>
        <v/>
      </c>
      <c r="K4" s="45">
        <f>IF(ISNUMBER(J4),RANK(J4,J$4:J$50,1),0)</f>
        <v>0</v>
      </c>
      <c r="L4" s="45">
        <f>IF(K4=1,10,IF(K4=2,9,IF(K4=3,8,IF(K4=4,7,IF(K4=5,6,IF(K4=6,5,IF(K4=7,4,IF(K4=8,3,IF(K4=9,2,IF(K4=10,1,0))))))))))</f>
        <v>0</v>
      </c>
      <c r="M4" s="23" t="str">
        <f>IF($A4="Old","",IF(AND($S4=1,$V4="M"),$E4,""))</f>
        <v/>
      </c>
      <c r="N4" s="45">
        <f>IF(ISNUMBER(M4),RANK(M4,M$4:M$50,1),0)</f>
        <v>0</v>
      </c>
      <c r="O4" s="45">
        <f>IF(N4=1,10,IF(N4=2,9,IF(N4=3,8,IF(N4=4,7,IF(N4=5,6,IF(N4=6,5,IF(N4=7,4,IF(N4=8,3,IF(N4=9,2,IF(N4=10,1,0))))))))))</f>
        <v>0</v>
      </c>
      <c r="P4" s="23" t="str">
        <f>IF($A4="Old","",IF(AND($S4=2,$V4="M"),$E4,""))</f>
        <v/>
      </c>
      <c r="Q4" s="45">
        <f>IF(ISNUMBER(P4),RANK(P4,P$4:P$50,1),0)</f>
        <v>0</v>
      </c>
      <c r="R4" s="45">
        <f>IF(Q4=1,10,IF(Q4=2,9,IF(Q4=3,8,IF(Q4=4,7,IF(Q4=5,6,IF(Q4=6,5,IF(Q4=7,4,IF(Q4=8,3,IF(Q4=9,2,IF(Q4=10,1,0))))))))))</f>
        <v>0</v>
      </c>
      <c r="S4" s="45">
        <f>SUMIF(T4:U4,"&gt;"&amp;0.1)</f>
        <v>1</v>
      </c>
      <c r="T4" s="45">
        <f>VLOOKUP(C4,'Division 1'!$B$3:$C$102,2,FALSE)</f>
        <v>1</v>
      </c>
      <c r="U4" s="45" t="e">
        <f>VLOOKUP(C4,'Division 2'!$B$3:$C$99,2,FALSE)</f>
        <v>#N/A</v>
      </c>
      <c r="V4" s="45" t="str">
        <f>IF(ISNUMBER(B4),IF(S4=1,VLOOKUP(C4,'Division 1'!$B$3:$D$102,3,FALSE),VLOOKUP(C4,'Division 2'!$B$3:$D$99,3,FALSE)),0)</f>
        <v>F</v>
      </c>
      <c r="W4" t="str">
        <f>C4</f>
        <v>Marie Walker</v>
      </c>
    </row>
    <row r="5" spans="1:23" x14ac:dyDescent="0.25">
      <c r="A5" t="s">
        <v>148</v>
      </c>
      <c r="B5" s="15">
        <v>44143</v>
      </c>
      <c r="C5" t="s">
        <v>5</v>
      </c>
      <c r="D5" t="str">
        <f t="shared" si="0"/>
        <v>David Walker Old</v>
      </c>
      <c r="E5" s="22">
        <v>5.275462962962963E-2</v>
      </c>
      <c r="F5" s="45">
        <f t="shared" ref="F5:F50" si="1">I5+L5+O5+R5</f>
        <v>0</v>
      </c>
      <c r="G5" s="23" t="str">
        <f t="shared" ref="G5:G50" si="2">IF($A5="Old","",IF(AND($S5=1,$V5="F"),$E5,""))</f>
        <v/>
      </c>
      <c r="H5" s="45">
        <f t="shared" ref="H5:H50" si="3">IF(ISNUMBER(G5),RANK(G5,G$4:G$50,1),0)</f>
        <v>0</v>
      </c>
      <c r="I5" s="45">
        <f t="shared" ref="I5:I50" si="4">IF(A5="old",0,IF(H5=1,10,IF(H5=2,9,IF(H5=3,8,IF(H5=4,7,IF(H5=5,6,IF(H5=6,5,IF(H5=7,4,IF(H5=8,3,IF(H5=9,2,IF(H5=10,1,0)))))))))))</f>
        <v>0</v>
      </c>
      <c r="J5" s="23" t="str">
        <f t="shared" ref="J5:J50" si="5">IF($A5="Old","",IF(AND($S5=2,$V5="F"),$E5,""))</f>
        <v/>
      </c>
      <c r="K5" s="45">
        <f t="shared" ref="K5:K50" si="6">IF(ISNUMBER(J5),RANK(J5,J$4:J$50,1),0)</f>
        <v>0</v>
      </c>
      <c r="L5" s="45">
        <f t="shared" ref="L5:L50" si="7">IF(K5=1,10,IF(K5=2,9,IF(K5=3,8,IF(K5=4,7,IF(K5=5,6,IF(K5=6,5,IF(K5=7,4,IF(K5=8,3,IF(K5=9,2,IF(K5=10,1,0))))))))))</f>
        <v>0</v>
      </c>
      <c r="M5" s="23" t="str">
        <f t="shared" ref="M5:M50" si="8">IF($A5="Old","",IF(AND($S5=1,$V5="M"),$E5,""))</f>
        <v/>
      </c>
      <c r="N5" s="45">
        <f t="shared" ref="N5:N50" si="9">IF(ISNUMBER(M5),RANK(M5,M$4:M$50,1),0)</f>
        <v>0</v>
      </c>
      <c r="O5" s="45">
        <f t="shared" ref="O5:O50" si="10">IF(N5=1,10,IF(N5=2,9,IF(N5=3,8,IF(N5=4,7,IF(N5=5,6,IF(N5=6,5,IF(N5=7,4,IF(N5=8,3,IF(N5=9,2,IF(N5=10,1,0))))))))))</f>
        <v>0</v>
      </c>
      <c r="P5" s="23" t="str">
        <f t="shared" ref="P5:P50" si="11">IF($A5="Old","",IF(AND($S5=2,$V5="M"),$E5,""))</f>
        <v/>
      </c>
      <c r="Q5" s="45">
        <f t="shared" ref="Q5:Q50" si="12">IF(ISNUMBER(P5),RANK(P5,P$4:P$50,1),0)</f>
        <v>0</v>
      </c>
      <c r="R5" s="45">
        <f t="shared" ref="R5:R50" si="13">IF(Q5=1,10,IF(Q5=2,9,IF(Q5=3,8,IF(Q5=4,7,IF(Q5=5,6,IF(Q5=6,5,IF(Q5=7,4,IF(Q5=8,3,IF(Q5=9,2,IF(Q5=10,1,0))))))))))</f>
        <v>0</v>
      </c>
      <c r="S5" s="45">
        <f t="shared" ref="S5:S50" si="14">SUMIF(T5:U5,"&gt;"&amp;0.1)</f>
        <v>1</v>
      </c>
      <c r="T5" s="45">
        <f>VLOOKUP(C5,'Division 1'!$B$3:$C$102,2,FALSE)</f>
        <v>1</v>
      </c>
      <c r="U5" s="45" t="e">
        <f>VLOOKUP(C5,'Division 2'!$B$3:$C$99,2,FALSE)</f>
        <v>#N/A</v>
      </c>
      <c r="V5" s="45" t="str">
        <f>IF(ISNUMBER(B5),IF(S5=1,VLOOKUP(C5,'Division 1'!$B$3:$D$102,3,FALSE),VLOOKUP(C5,'Division 2'!$B$3:$D$99,3,FALSE)),0)</f>
        <v>M</v>
      </c>
      <c r="W5" t="str">
        <f t="shared" ref="W5:W50" si="15">C5</f>
        <v>David Walker</v>
      </c>
    </row>
    <row r="6" spans="1:23" x14ac:dyDescent="0.25">
      <c r="B6" s="15">
        <v>44143</v>
      </c>
      <c r="C6" t="s">
        <v>11</v>
      </c>
      <c r="D6" t="str">
        <f t="shared" si="0"/>
        <v>Lisa Darby</v>
      </c>
      <c r="E6" s="22">
        <v>5.319444444444444E-2</v>
      </c>
      <c r="F6" s="45">
        <f t="shared" si="1"/>
        <v>8</v>
      </c>
      <c r="G6" s="23">
        <f t="shared" si="2"/>
        <v>5.319444444444444E-2</v>
      </c>
      <c r="H6" s="45">
        <f t="shared" si="3"/>
        <v>3</v>
      </c>
      <c r="I6" s="45">
        <f t="shared" si="4"/>
        <v>8</v>
      </c>
      <c r="J6" s="23" t="str">
        <f t="shared" si="5"/>
        <v/>
      </c>
      <c r="K6" s="45">
        <f t="shared" si="6"/>
        <v>0</v>
      </c>
      <c r="L6" s="45">
        <f t="shared" si="7"/>
        <v>0</v>
      </c>
      <c r="M6" s="23" t="str">
        <f t="shared" si="8"/>
        <v/>
      </c>
      <c r="N6" s="45">
        <f t="shared" si="9"/>
        <v>0</v>
      </c>
      <c r="O6" s="45">
        <f t="shared" si="10"/>
        <v>0</v>
      </c>
      <c r="P6" s="23" t="str">
        <f t="shared" si="11"/>
        <v/>
      </c>
      <c r="Q6" s="45">
        <f t="shared" si="12"/>
        <v>0</v>
      </c>
      <c r="R6" s="45">
        <f t="shared" si="13"/>
        <v>0</v>
      </c>
      <c r="S6" s="45">
        <f t="shared" si="14"/>
        <v>1</v>
      </c>
      <c r="T6" s="45">
        <f>VLOOKUP(C6,'Division 1'!$B$3:$C$102,2,FALSE)</f>
        <v>1</v>
      </c>
      <c r="U6" s="45" t="e">
        <f>VLOOKUP(C6,'Division 2'!$B$3:$C$99,2,FALSE)</f>
        <v>#N/A</v>
      </c>
      <c r="V6" s="45" t="str">
        <f>IF(ISNUMBER(B6),IF(S6=1,VLOOKUP(C6,'Division 1'!$B$3:$D$102,3,FALSE),VLOOKUP(C6,'Division 2'!$B$3:$D$99,3,FALSE)),0)</f>
        <v>F</v>
      </c>
      <c r="W6" t="str">
        <f t="shared" si="15"/>
        <v>Lisa Darby</v>
      </c>
    </row>
    <row r="7" spans="1:23" x14ac:dyDescent="0.25">
      <c r="B7" s="37">
        <v>44150</v>
      </c>
      <c r="C7" t="s">
        <v>27</v>
      </c>
      <c r="D7" t="str">
        <f>IF(A7="Old",C7&amp;" Old",C7)</f>
        <v>Mil Walton</v>
      </c>
      <c r="E7" s="22">
        <v>4.280092592592593E-2</v>
      </c>
      <c r="F7" s="45">
        <f t="shared" si="1"/>
        <v>9</v>
      </c>
      <c r="G7" s="23" t="str">
        <f t="shared" si="2"/>
        <v/>
      </c>
      <c r="H7" s="45">
        <f t="shared" si="3"/>
        <v>0</v>
      </c>
      <c r="I7" s="45">
        <f t="shared" si="4"/>
        <v>0</v>
      </c>
      <c r="J7" s="23" t="str">
        <f t="shared" si="5"/>
        <v/>
      </c>
      <c r="K7" s="45">
        <f t="shared" si="6"/>
        <v>0</v>
      </c>
      <c r="L7" s="45">
        <f t="shared" si="7"/>
        <v>0</v>
      </c>
      <c r="M7" s="23">
        <f t="shared" si="8"/>
        <v>4.280092592592593E-2</v>
      </c>
      <c r="N7" s="45">
        <f t="shared" si="9"/>
        <v>2</v>
      </c>
      <c r="O7" s="45">
        <f t="shared" si="10"/>
        <v>9</v>
      </c>
      <c r="P7" s="23" t="str">
        <f t="shared" si="11"/>
        <v/>
      </c>
      <c r="Q7" s="45">
        <f t="shared" si="12"/>
        <v>0</v>
      </c>
      <c r="R7" s="45">
        <f t="shared" si="13"/>
        <v>0</v>
      </c>
      <c r="S7" s="45">
        <f t="shared" si="14"/>
        <v>1</v>
      </c>
      <c r="T7" s="45">
        <f>VLOOKUP(C7,'Division 1'!$B$3:$C$102,2,FALSE)</f>
        <v>1</v>
      </c>
      <c r="U7" s="45" t="e">
        <f>VLOOKUP(C7,'Division 2'!$B$3:$C$99,2,FALSE)</f>
        <v>#N/A</v>
      </c>
      <c r="V7" s="45" t="str">
        <f>IF(ISNUMBER(B7),IF(S7=1,VLOOKUP(C7,'Division 1'!$B$3:$D$102,3,FALSE),VLOOKUP(C7,'Division 2'!$B$3:$D$99,3,FALSE)),0)</f>
        <v>M</v>
      </c>
      <c r="W7" t="str">
        <f t="shared" si="15"/>
        <v>Mil Walton</v>
      </c>
    </row>
    <row r="8" spans="1:23" x14ac:dyDescent="0.25">
      <c r="A8" t="s">
        <v>148</v>
      </c>
      <c r="B8" s="37">
        <v>44150</v>
      </c>
      <c r="C8" t="s">
        <v>10</v>
      </c>
      <c r="D8" t="str">
        <f t="shared" si="0"/>
        <v>Raymond Carmichael Old</v>
      </c>
      <c r="E8" s="22">
        <v>4.836805555555556E-2</v>
      </c>
      <c r="F8" s="45">
        <f t="shared" si="1"/>
        <v>0</v>
      </c>
      <c r="G8" s="23" t="str">
        <f t="shared" si="2"/>
        <v/>
      </c>
      <c r="H8" s="45">
        <f t="shared" si="3"/>
        <v>0</v>
      </c>
      <c r="I8" s="45">
        <f t="shared" si="4"/>
        <v>0</v>
      </c>
      <c r="J8" s="23" t="str">
        <f t="shared" si="5"/>
        <v/>
      </c>
      <c r="K8" s="45">
        <f t="shared" si="6"/>
        <v>0</v>
      </c>
      <c r="L8" s="45">
        <f t="shared" si="7"/>
        <v>0</v>
      </c>
      <c r="M8" s="23" t="str">
        <f t="shared" si="8"/>
        <v/>
      </c>
      <c r="N8" s="45">
        <f t="shared" si="9"/>
        <v>0</v>
      </c>
      <c r="O8" s="45">
        <f t="shared" si="10"/>
        <v>0</v>
      </c>
      <c r="P8" s="23" t="str">
        <f t="shared" si="11"/>
        <v/>
      </c>
      <c r="Q8" s="45">
        <f t="shared" si="12"/>
        <v>0</v>
      </c>
      <c r="R8" s="45">
        <f t="shared" si="13"/>
        <v>0</v>
      </c>
      <c r="S8" s="45">
        <f t="shared" si="14"/>
        <v>1</v>
      </c>
      <c r="T8" s="45">
        <f>VLOOKUP(C8,'Division 1'!$B$3:$C$102,2,FALSE)</f>
        <v>1</v>
      </c>
      <c r="U8" s="45" t="e">
        <f>VLOOKUP(C8,'Division 2'!$B$3:$C$99,2,FALSE)</f>
        <v>#N/A</v>
      </c>
      <c r="V8" s="45" t="str">
        <f>IF(ISNUMBER(B8),IF(S8=1,VLOOKUP(C8,'Division 1'!$B$3:$D$102,3,FALSE),VLOOKUP(C8,'Division 2'!$B$3:$D$99,3,FALSE)),0)</f>
        <v>M</v>
      </c>
      <c r="W8" t="str">
        <f t="shared" si="15"/>
        <v>Raymond Carmichael</v>
      </c>
    </row>
    <row r="9" spans="1:23" x14ac:dyDescent="0.25">
      <c r="B9" s="37">
        <v>44155</v>
      </c>
      <c r="C9" t="s">
        <v>53</v>
      </c>
      <c r="D9" t="str">
        <f t="shared" si="0"/>
        <v>John Scurr</v>
      </c>
      <c r="E9" s="22">
        <v>4.5173611111111116E-2</v>
      </c>
      <c r="F9" s="45">
        <f t="shared" si="1"/>
        <v>7</v>
      </c>
      <c r="G9" s="23" t="str">
        <f t="shared" si="2"/>
        <v/>
      </c>
      <c r="H9" s="45">
        <f t="shared" si="3"/>
        <v>0</v>
      </c>
      <c r="I9" s="45">
        <f t="shared" si="4"/>
        <v>0</v>
      </c>
      <c r="J9" s="23" t="str">
        <f t="shared" si="5"/>
        <v/>
      </c>
      <c r="K9" s="45">
        <f t="shared" si="6"/>
        <v>0</v>
      </c>
      <c r="L9" s="45">
        <f t="shared" si="7"/>
        <v>0</v>
      </c>
      <c r="M9" s="23">
        <f t="shared" si="8"/>
        <v>4.5173611111111116E-2</v>
      </c>
      <c r="N9" s="45">
        <f t="shared" si="9"/>
        <v>4</v>
      </c>
      <c r="O9" s="45">
        <f t="shared" si="10"/>
        <v>7</v>
      </c>
      <c r="P9" s="23" t="str">
        <f t="shared" si="11"/>
        <v/>
      </c>
      <c r="Q9" s="45">
        <f t="shared" si="12"/>
        <v>0</v>
      </c>
      <c r="R9" s="45">
        <f t="shared" si="13"/>
        <v>0</v>
      </c>
      <c r="S9" s="45">
        <f t="shared" si="14"/>
        <v>1</v>
      </c>
      <c r="T9" s="45">
        <f>VLOOKUP(C9,'Division 1'!$B$3:$C$102,2,FALSE)</f>
        <v>1</v>
      </c>
      <c r="U9" s="45" t="e">
        <f>VLOOKUP(C9,'Division 2'!$B$3:$C$99,2,FALSE)</f>
        <v>#N/A</v>
      </c>
      <c r="V9" s="45" t="str">
        <f>IF(ISNUMBER(B9),IF(S9=1,VLOOKUP(C9,'Division 1'!$B$3:$D$102,3,FALSE),VLOOKUP(C9,'Division 2'!$B$3:$D$99,3,FALSE)),0)</f>
        <v>M</v>
      </c>
      <c r="W9" t="str">
        <f t="shared" si="15"/>
        <v>John Scurr</v>
      </c>
    </row>
    <row r="10" spans="1:23" x14ac:dyDescent="0.25">
      <c r="B10" s="37">
        <v>44156</v>
      </c>
      <c r="C10" t="s">
        <v>81</v>
      </c>
      <c r="D10" t="str">
        <f t="shared" si="0"/>
        <v>Elizabeth Bayles</v>
      </c>
      <c r="E10" s="22">
        <v>6.0451388888888895E-2</v>
      </c>
      <c r="F10" s="45">
        <f t="shared" si="1"/>
        <v>8</v>
      </c>
      <c r="G10" s="23" t="str">
        <f t="shared" si="2"/>
        <v/>
      </c>
      <c r="H10" s="45">
        <f t="shared" si="3"/>
        <v>0</v>
      </c>
      <c r="I10" s="45">
        <f t="shared" si="4"/>
        <v>0</v>
      </c>
      <c r="J10" s="23">
        <f t="shared" si="5"/>
        <v>6.0451388888888895E-2</v>
      </c>
      <c r="K10" s="45">
        <f t="shared" si="6"/>
        <v>3</v>
      </c>
      <c r="L10" s="45">
        <f t="shared" si="7"/>
        <v>8</v>
      </c>
      <c r="M10" s="23" t="str">
        <f t="shared" si="8"/>
        <v/>
      </c>
      <c r="N10" s="45">
        <f t="shared" si="9"/>
        <v>0</v>
      </c>
      <c r="O10" s="45">
        <f t="shared" si="10"/>
        <v>0</v>
      </c>
      <c r="P10" s="23" t="str">
        <f t="shared" si="11"/>
        <v/>
      </c>
      <c r="Q10" s="45">
        <f t="shared" si="12"/>
        <v>0</v>
      </c>
      <c r="R10" s="45">
        <f t="shared" si="13"/>
        <v>0</v>
      </c>
      <c r="S10" s="45">
        <f t="shared" si="14"/>
        <v>2</v>
      </c>
      <c r="T10" s="45" t="e">
        <f>VLOOKUP(C10,'Division 1'!$B$3:$C$102,2,FALSE)</f>
        <v>#N/A</v>
      </c>
      <c r="U10" s="45">
        <f>VLOOKUP(C10,'Division 2'!$B$3:$C$99,2,FALSE)</f>
        <v>2</v>
      </c>
      <c r="V10" s="45" t="str">
        <f>IF(ISNUMBER(B10),IF(S10=1,VLOOKUP(C10,'Division 1'!$B$3:$D$102,3,FALSE),VLOOKUP(C10,'Division 2'!$B$3:$D$99,3,FALSE)),0)</f>
        <v>F</v>
      </c>
      <c r="W10" t="str">
        <f t="shared" si="15"/>
        <v>Elizabeth Bayles</v>
      </c>
    </row>
    <row r="11" spans="1:23" x14ac:dyDescent="0.25">
      <c r="B11" s="37">
        <v>44156</v>
      </c>
      <c r="C11" t="s">
        <v>60</v>
      </c>
      <c r="D11" t="str">
        <f t="shared" si="0"/>
        <v>Nicky Blackett</v>
      </c>
      <c r="E11" s="22">
        <v>6.0452546296296296E-2</v>
      </c>
      <c r="F11" s="45">
        <f t="shared" si="1"/>
        <v>7</v>
      </c>
      <c r="G11" s="23" t="str">
        <f t="shared" si="2"/>
        <v/>
      </c>
      <c r="H11" s="45">
        <f t="shared" si="3"/>
        <v>0</v>
      </c>
      <c r="I11" s="45">
        <f t="shared" si="4"/>
        <v>0</v>
      </c>
      <c r="J11" s="23">
        <f t="shared" si="5"/>
        <v>6.0452546296296296E-2</v>
      </c>
      <c r="K11" s="45">
        <f t="shared" si="6"/>
        <v>4</v>
      </c>
      <c r="L11" s="45">
        <f t="shared" si="7"/>
        <v>7</v>
      </c>
      <c r="M11" s="23" t="str">
        <f t="shared" si="8"/>
        <v/>
      </c>
      <c r="N11" s="45">
        <f t="shared" si="9"/>
        <v>0</v>
      </c>
      <c r="O11" s="45">
        <f t="shared" si="10"/>
        <v>0</v>
      </c>
      <c r="P11" s="23" t="str">
        <f t="shared" si="11"/>
        <v/>
      </c>
      <c r="Q11" s="45">
        <f t="shared" si="12"/>
        <v>0</v>
      </c>
      <c r="R11" s="45">
        <f t="shared" si="13"/>
        <v>0</v>
      </c>
      <c r="S11" s="45">
        <f t="shared" si="14"/>
        <v>2</v>
      </c>
      <c r="T11" s="45" t="e">
        <f>VLOOKUP(C11,'Division 1'!$B$3:$C$102,2,FALSE)</f>
        <v>#N/A</v>
      </c>
      <c r="U11" s="45">
        <f>VLOOKUP(C11,'Division 2'!$B$3:$C$99,2,FALSE)</f>
        <v>2</v>
      </c>
      <c r="V11" s="45" t="str">
        <f>IF(ISNUMBER(B11),IF(S11=1,VLOOKUP(C11,'Division 1'!$B$3:$D$102,3,FALSE),VLOOKUP(C11,'Division 2'!$B$3:$D$99,3,FALSE)),0)</f>
        <v>F</v>
      </c>
      <c r="W11" t="str">
        <f t="shared" si="15"/>
        <v>Nicky Blackett</v>
      </c>
    </row>
    <row r="12" spans="1:23" x14ac:dyDescent="0.25">
      <c r="B12" s="37">
        <v>44157</v>
      </c>
      <c r="C12" t="s">
        <v>17</v>
      </c>
      <c r="D12" t="str">
        <f t="shared" si="0"/>
        <v>Stuart Park</v>
      </c>
      <c r="E12" s="22">
        <v>5.2015046296296295E-2</v>
      </c>
      <c r="F12" s="45">
        <f t="shared" si="1"/>
        <v>5</v>
      </c>
      <c r="G12" s="23" t="str">
        <f t="shared" si="2"/>
        <v/>
      </c>
      <c r="H12" s="45">
        <f t="shared" si="3"/>
        <v>0</v>
      </c>
      <c r="I12" s="45">
        <f t="shared" si="4"/>
        <v>0</v>
      </c>
      <c r="J12" s="23" t="str">
        <f t="shared" si="5"/>
        <v/>
      </c>
      <c r="K12" s="45">
        <f t="shared" si="6"/>
        <v>0</v>
      </c>
      <c r="L12" s="45">
        <f t="shared" si="7"/>
        <v>0</v>
      </c>
      <c r="M12" s="23">
        <f t="shared" si="8"/>
        <v>5.2015046296296295E-2</v>
      </c>
      <c r="N12" s="45">
        <f t="shared" si="9"/>
        <v>6</v>
      </c>
      <c r="O12" s="45">
        <f t="shared" si="10"/>
        <v>5</v>
      </c>
      <c r="P12" s="23" t="str">
        <f t="shared" si="11"/>
        <v/>
      </c>
      <c r="Q12" s="45">
        <f t="shared" si="12"/>
        <v>0</v>
      </c>
      <c r="R12" s="45">
        <f t="shared" si="13"/>
        <v>0</v>
      </c>
      <c r="S12" s="45">
        <f t="shared" si="14"/>
        <v>1</v>
      </c>
      <c r="T12" s="45">
        <f>VLOOKUP(C12,'Division 1'!$B$3:$C$102,2,FALSE)</f>
        <v>1</v>
      </c>
      <c r="U12" s="45" t="e">
        <f>VLOOKUP(C12,'Division 2'!$B$3:$C$99,2,FALSE)</f>
        <v>#N/A</v>
      </c>
      <c r="V12" s="45" t="str">
        <f>IF(ISNUMBER(B12),IF(S12=1,VLOOKUP(C12,'Division 1'!$B$3:$D$102,3,FALSE),VLOOKUP(C12,'Division 2'!$B$3:$D$99,3,FALSE)),0)</f>
        <v>M</v>
      </c>
      <c r="W12" t="str">
        <f t="shared" si="15"/>
        <v>Stuart Park</v>
      </c>
    </row>
    <row r="13" spans="1:23" x14ac:dyDescent="0.25">
      <c r="A13" t="s">
        <v>148</v>
      </c>
      <c r="B13" s="37">
        <v>44157</v>
      </c>
      <c r="C13" t="s">
        <v>28</v>
      </c>
      <c r="D13" t="str">
        <f t="shared" si="0"/>
        <v>John Haycock Old</v>
      </c>
      <c r="E13" s="22">
        <v>5.2013888888888887E-2</v>
      </c>
      <c r="F13" s="45">
        <f t="shared" si="1"/>
        <v>0</v>
      </c>
      <c r="G13" s="23" t="str">
        <f t="shared" si="2"/>
        <v/>
      </c>
      <c r="H13" s="45">
        <f t="shared" si="3"/>
        <v>0</v>
      </c>
      <c r="I13" s="45">
        <f t="shared" si="4"/>
        <v>0</v>
      </c>
      <c r="J13" s="23" t="str">
        <f t="shared" si="5"/>
        <v/>
      </c>
      <c r="K13" s="45">
        <f t="shared" si="6"/>
        <v>0</v>
      </c>
      <c r="L13" s="45">
        <f t="shared" si="7"/>
        <v>0</v>
      </c>
      <c r="M13" s="23" t="str">
        <f t="shared" si="8"/>
        <v/>
      </c>
      <c r="N13" s="45">
        <f t="shared" si="9"/>
        <v>0</v>
      </c>
      <c r="O13" s="45">
        <f t="shared" si="10"/>
        <v>0</v>
      </c>
      <c r="P13" s="23" t="str">
        <f t="shared" si="11"/>
        <v/>
      </c>
      <c r="Q13" s="45">
        <f t="shared" si="12"/>
        <v>0</v>
      </c>
      <c r="R13" s="45">
        <f t="shared" si="13"/>
        <v>0</v>
      </c>
      <c r="S13" s="45">
        <f t="shared" si="14"/>
        <v>1</v>
      </c>
      <c r="T13" s="45">
        <f>VLOOKUP(C13,'Division 1'!$B$3:$C$102,2,FALSE)</f>
        <v>1</v>
      </c>
      <c r="U13" s="45" t="e">
        <f>VLOOKUP(C13,'Division 2'!$B$3:$C$99,2,FALSE)</f>
        <v>#N/A</v>
      </c>
      <c r="V13" s="45" t="str">
        <f>IF(ISNUMBER(B13),IF(S13=1,VLOOKUP(C13,'Division 1'!$B$3:$D$102,3,FALSE),VLOOKUP(C13,'Division 2'!$B$3:$D$99,3,FALSE)),0)</f>
        <v>M</v>
      </c>
      <c r="W13" t="str">
        <f t="shared" si="15"/>
        <v>John Haycock</v>
      </c>
    </row>
    <row r="14" spans="1:23" x14ac:dyDescent="0.25">
      <c r="B14" s="37">
        <v>44157</v>
      </c>
      <c r="C14" t="s">
        <v>10</v>
      </c>
      <c r="D14" t="str">
        <f t="shared" si="0"/>
        <v>Raymond Carmichael</v>
      </c>
      <c r="E14" s="22">
        <v>4.784837962962963E-2</v>
      </c>
      <c r="F14" s="45">
        <f t="shared" si="1"/>
        <v>6</v>
      </c>
      <c r="G14" s="23" t="str">
        <f t="shared" si="2"/>
        <v/>
      </c>
      <c r="H14" s="45">
        <f t="shared" si="3"/>
        <v>0</v>
      </c>
      <c r="I14" s="45">
        <f t="shared" si="4"/>
        <v>0</v>
      </c>
      <c r="J14" s="23" t="str">
        <f t="shared" si="5"/>
        <v/>
      </c>
      <c r="K14" s="45">
        <f t="shared" si="6"/>
        <v>0</v>
      </c>
      <c r="L14" s="45">
        <f t="shared" si="7"/>
        <v>0</v>
      </c>
      <c r="M14" s="23">
        <f t="shared" si="8"/>
        <v>4.784837962962963E-2</v>
      </c>
      <c r="N14" s="45">
        <f t="shared" si="9"/>
        <v>5</v>
      </c>
      <c r="O14" s="45">
        <f t="shared" si="10"/>
        <v>6</v>
      </c>
      <c r="P14" s="23" t="str">
        <f t="shared" si="11"/>
        <v/>
      </c>
      <c r="Q14" s="45">
        <f t="shared" si="12"/>
        <v>0</v>
      </c>
      <c r="R14" s="45">
        <f t="shared" si="13"/>
        <v>0</v>
      </c>
      <c r="S14" s="45">
        <f t="shared" si="14"/>
        <v>1</v>
      </c>
      <c r="T14" s="45">
        <f>VLOOKUP(C14,'Division 1'!$B$3:$C$102,2,FALSE)</f>
        <v>1</v>
      </c>
      <c r="U14" s="45" t="e">
        <f>VLOOKUP(C14,'Division 2'!$B$3:$C$99,2,FALSE)</f>
        <v>#N/A</v>
      </c>
      <c r="V14" s="45" t="str">
        <f>IF(ISNUMBER(B14),IF(S14=1,VLOOKUP(C14,'Division 1'!$B$3:$D$102,3,FALSE),VLOOKUP(C14,'Division 2'!$B$3:$D$99,3,FALSE)),0)</f>
        <v>M</v>
      </c>
      <c r="W14" t="str">
        <f t="shared" si="15"/>
        <v>Raymond Carmichael</v>
      </c>
    </row>
    <row r="15" spans="1:23" x14ac:dyDescent="0.25">
      <c r="B15" s="37">
        <v>44157</v>
      </c>
      <c r="C15" t="s">
        <v>2</v>
      </c>
      <c r="D15" t="str">
        <f t="shared" si="0"/>
        <v>Jane Spink</v>
      </c>
      <c r="E15" s="22">
        <v>4.7847222222222228E-2</v>
      </c>
      <c r="F15" s="45">
        <f t="shared" si="1"/>
        <v>10</v>
      </c>
      <c r="G15" s="23">
        <f t="shared" si="2"/>
        <v>4.7847222222222228E-2</v>
      </c>
      <c r="H15" s="45">
        <f t="shared" si="3"/>
        <v>1</v>
      </c>
      <c r="I15" s="45">
        <f t="shared" si="4"/>
        <v>10</v>
      </c>
      <c r="J15" s="23" t="str">
        <f t="shared" si="5"/>
        <v/>
      </c>
      <c r="K15" s="45">
        <f t="shared" si="6"/>
        <v>0</v>
      </c>
      <c r="L15" s="45">
        <f t="shared" si="7"/>
        <v>0</v>
      </c>
      <c r="M15" s="23" t="str">
        <f t="shared" si="8"/>
        <v/>
      </c>
      <c r="N15" s="45">
        <f t="shared" si="9"/>
        <v>0</v>
      </c>
      <c r="O15" s="45">
        <f t="shared" si="10"/>
        <v>0</v>
      </c>
      <c r="P15" s="23" t="str">
        <f t="shared" si="11"/>
        <v/>
      </c>
      <c r="Q15" s="45">
        <f t="shared" si="12"/>
        <v>0</v>
      </c>
      <c r="R15" s="45">
        <f t="shared" si="13"/>
        <v>0</v>
      </c>
      <c r="S15" s="45">
        <f t="shared" si="14"/>
        <v>1</v>
      </c>
      <c r="T15" s="45">
        <f>VLOOKUP(C15,'Division 1'!$B$3:$C$102,2,FALSE)</f>
        <v>1</v>
      </c>
      <c r="U15" s="45" t="e">
        <f>VLOOKUP(C15,'Division 2'!$B$3:$C$99,2,FALSE)</f>
        <v>#N/A</v>
      </c>
      <c r="V15" s="45" t="str">
        <f>IF(ISNUMBER(B15),IF(S15=1,VLOOKUP(C15,'Division 1'!$B$3:$D$102,3,FALSE),VLOOKUP(C15,'Division 2'!$B$3:$D$99,3,FALSE)),0)</f>
        <v>F</v>
      </c>
      <c r="W15" t="str">
        <f t="shared" si="15"/>
        <v>Jane Spink</v>
      </c>
    </row>
    <row r="16" spans="1:23" x14ac:dyDescent="0.25">
      <c r="B16" s="37">
        <v>44157</v>
      </c>
      <c r="C16" t="s">
        <v>91</v>
      </c>
      <c r="D16" t="str">
        <f t="shared" si="0"/>
        <v>Emily Robertshaw</v>
      </c>
      <c r="E16" s="22">
        <v>5.1643518518518526E-2</v>
      </c>
      <c r="F16" s="45">
        <f t="shared" si="1"/>
        <v>10</v>
      </c>
      <c r="G16" s="23" t="str">
        <f t="shared" si="2"/>
        <v/>
      </c>
      <c r="H16" s="45">
        <f t="shared" si="3"/>
        <v>0</v>
      </c>
      <c r="I16" s="45">
        <f t="shared" si="4"/>
        <v>0</v>
      </c>
      <c r="J16" s="23">
        <f t="shared" si="5"/>
        <v>5.1643518518518526E-2</v>
      </c>
      <c r="K16" s="45">
        <f t="shared" si="6"/>
        <v>1</v>
      </c>
      <c r="L16" s="45">
        <f t="shared" si="7"/>
        <v>10</v>
      </c>
      <c r="M16" s="23" t="str">
        <f t="shared" si="8"/>
        <v/>
      </c>
      <c r="N16" s="45">
        <f t="shared" si="9"/>
        <v>0</v>
      </c>
      <c r="O16" s="45">
        <f t="shared" si="10"/>
        <v>0</v>
      </c>
      <c r="P16" s="23" t="str">
        <f t="shared" si="11"/>
        <v/>
      </c>
      <c r="Q16" s="45">
        <f t="shared" si="12"/>
        <v>0</v>
      </c>
      <c r="R16" s="45">
        <f t="shared" si="13"/>
        <v>0</v>
      </c>
      <c r="S16" s="45">
        <f t="shared" si="14"/>
        <v>2</v>
      </c>
      <c r="T16" s="45" t="e">
        <f>VLOOKUP(C16,'Division 1'!$B$3:$C$102,2,FALSE)</f>
        <v>#N/A</v>
      </c>
      <c r="U16" s="45">
        <f>VLOOKUP(C16,'Division 2'!$B$3:$C$99,2,FALSE)</f>
        <v>2</v>
      </c>
      <c r="V16" s="45" t="str">
        <f>IF(ISNUMBER(B16),IF(S16=1,VLOOKUP(C16,'Division 1'!$B$3:$D$102,3,FALSE),VLOOKUP(C16,'Division 2'!$B$3:$D$99,3,FALSE)),0)</f>
        <v>F</v>
      </c>
      <c r="W16" t="str">
        <f t="shared" si="15"/>
        <v>Emily Robertshaw</v>
      </c>
    </row>
    <row r="17" spans="2:23" x14ac:dyDescent="0.25">
      <c r="B17" s="37">
        <v>44157</v>
      </c>
      <c r="C17" t="s">
        <v>5</v>
      </c>
      <c r="D17" t="str">
        <f t="shared" si="0"/>
        <v>David Walker</v>
      </c>
      <c r="E17" s="22">
        <v>4.2604166666666665E-2</v>
      </c>
      <c r="F17" s="45">
        <f t="shared" si="1"/>
        <v>10</v>
      </c>
      <c r="G17" s="23" t="str">
        <f t="shared" si="2"/>
        <v/>
      </c>
      <c r="H17" s="45">
        <f t="shared" si="3"/>
        <v>0</v>
      </c>
      <c r="I17" s="45">
        <f t="shared" si="4"/>
        <v>0</v>
      </c>
      <c r="J17" s="23" t="str">
        <f t="shared" si="5"/>
        <v/>
      </c>
      <c r="K17" s="45">
        <f t="shared" si="6"/>
        <v>0</v>
      </c>
      <c r="L17" s="45">
        <f t="shared" si="7"/>
        <v>0</v>
      </c>
      <c r="M17" s="23">
        <f t="shared" si="8"/>
        <v>4.2604166666666665E-2</v>
      </c>
      <c r="N17" s="45">
        <f t="shared" si="9"/>
        <v>1</v>
      </c>
      <c r="O17" s="45">
        <f t="shared" si="10"/>
        <v>10</v>
      </c>
      <c r="P17" s="23" t="str">
        <f t="shared" si="11"/>
        <v/>
      </c>
      <c r="Q17" s="45">
        <f t="shared" si="12"/>
        <v>0</v>
      </c>
      <c r="R17" s="45">
        <f t="shared" si="13"/>
        <v>0</v>
      </c>
      <c r="S17" s="45">
        <f t="shared" si="14"/>
        <v>1</v>
      </c>
      <c r="T17" s="45">
        <f>VLOOKUP(C17,'Division 1'!$B$3:$C$102,2,FALSE)</f>
        <v>1</v>
      </c>
      <c r="U17" s="45" t="e">
        <f>VLOOKUP(C17,'Division 2'!$B$3:$C$99,2,FALSE)</f>
        <v>#N/A</v>
      </c>
      <c r="V17" s="45" t="str">
        <f>IF(ISNUMBER(B17),IF(S17=1,VLOOKUP(C17,'Division 1'!$B$3:$D$102,3,FALSE),VLOOKUP(C17,'Division 2'!$B$3:$D$99,3,FALSE)),0)</f>
        <v>M</v>
      </c>
      <c r="W17" t="str">
        <f t="shared" si="15"/>
        <v>David Walker</v>
      </c>
    </row>
    <row r="18" spans="2:23" x14ac:dyDescent="0.25">
      <c r="B18" s="37">
        <v>44157</v>
      </c>
      <c r="C18" t="s">
        <v>94</v>
      </c>
      <c r="D18" t="str">
        <f t="shared" si="0"/>
        <v>Phil Houghton</v>
      </c>
      <c r="E18" s="22">
        <v>0.11287037037037036</v>
      </c>
      <c r="F18" s="45">
        <f t="shared" si="1"/>
        <v>7</v>
      </c>
      <c r="G18" s="23" t="str">
        <f t="shared" si="2"/>
        <v/>
      </c>
      <c r="H18" s="45">
        <f t="shared" si="3"/>
        <v>0</v>
      </c>
      <c r="I18" s="45">
        <f t="shared" si="4"/>
        <v>0</v>
      </c>
      <c r="J18" s="23" t="str">
        <f t="shared" si="5"/>
        <v/>
      </c>
      <c r="K18" s="45">
        <f t="shared" si="6"/>
        <v>0</v>
      </c>
      <c r="L18" s="45">
        <f t="shared" si="7"/>
        <v>0</v>
      </c>
      <c r="M18" s="23" t="str">
        <f t="shared" si="8"/>
        <v/>
      </c>
      <c r="N18" s="45">
        <f t="shared" si="9"/>
        <v>0</v>
      </c>
      <c r="O18" s="45">
        <f t="shared" si="10"/>
        <v>0</v>
      </c>
      <c r="P18" s="23">
        <f t="shared" si="11"/>
        <v>0.11287037037037036</v>
      </c>
      <c r="Q18" s="45">
        <f t="shared" si="12"/>
        <v>4</v>
      </c>
      <c r="R18" s="45">
        <f t="shared" si="13"/>
        <v>7</v>
      </c>
      <c r="S18" s="45">
        <f t="shared" si="14"/>
        <v>2</v>
      </c>
      <c r="T18" s="45" t="e">
        <f>VLOOKUP(C18,'Division 1'!$B$3:$C$102,2,FALSE)</f>
        <v>#N/A</v>
      </c>
      <c r="U18" s="45">
        <f>VLOOKUP(C18,'Division 2'!$B$3:$C$99,2,FALSE)</f>
        <v>2</v>
      </c>
      <c r="V18" s="45" t="str">
        <f>IF(ISNUMBER(B18),IF(S18=1,VLOOKUP(C18,'Division 1'!$B$3:$D$102,3,FALSE),VLOOKUP(C18,'Division 2'!$B$3:$D$99,3,FALSE)),0)</f>
        <v>M</v>
      </c>
      <c r="W18" t="str">
        <f t="shared" si="15"/>
        <v>Phil Houghton</v>
      </c>
    </row>
    <row r="19" spans="2:23" x14ac:dyDescent="0.25">
      <c r="B19" s="37">
        <v>44157</v>
      </c>
      <c r="C19" t="s">
        <v>87</v>
      </c>
      <c r="D19" t="str">
        <f t="shared" si="0"/>
        <v>Alda Hummelinck</v>
      </c>
      <c r="E19" s="22">
        <v>0.11287152777777777</v>
      </c>
      <c r="F19" s="45">
        <f t="shared" si="1"/>
        <v>5</v>
      </c>
      <c r="G19" s="23" t="str">
        <f t="shared" si="2"/>
        <v/>
      </c>
      <c r="H19" s="45">
        <f t="shared" si="3"/>
        <v>0</v>
      </c>
      <c r="I19" s="45">
        <f t="shared" si="4"/>
        <v>0</v>
      </c>
      <c r="J19" s="23">
        <f t="shared" si="5"/>
        <v>0.11287152777777777</v>
      </c>
      <c r="K19" s="45">
        <f t="shared" si="6"/>
        <v>6</v>
      </c>
      <c r="L19" s="45">
        <f t="shared" si="7"/>
        <v>5</v>
      </c>
      <c r="M19" s="23" t="str">
        <f t="shared" si="8"/>
        <v/>
      </c>
      <c r="N19" s="45">
        <f t="shared" si="9"/>
        <v>0</v>
      </c>
      <c r="O19" s="45">
        <f t="shared" si="10"/>
        <v>0</v>
      </c>
      <c r="P19" s="23" t="str">
        <f t="shared" si="11"/>
        <v/>
      </c>
      <c r="Q19" s="45">
        <f t="shared" si="12"/>
        <v>0</v>
      </c>
      <c r="R19" s="45">
        <f t="shared" si="13"/>
        <v>0</v>
      </c>
      <c r="S19" s="45">
        <f t="shared" si="14"/>
        <v>2</v>
      </c>
      <c r="T19" s="45" t="e">
        <f>VLOOKUP(C19,'Division 1'!$B$3:$C$102,2,FALSE)</f>
        <v>#N/A</v>
      </c>
      <c r="U19" s="45">
        <f>VLOOKUP(C19,'Division 2'!$B$3:$C$99,2,FALSE)</f>
        <v>2</v>
      </c>
      <c r="V19" s="45" t="str">
        <f>IF(ISNUMBER(B19),IF(S19=1,VLOOKUP(C19,'Division 1'!$B$3:$D$102,3,FALSE),VLOOKUP(C19,'Division 2'!$B$3:$D$99,3,FALSE)),0)</f>
        <v>F</v>
      </c>
      <c r="W19" t="str">
        <f t="shared" si="15"/>
        <v>Alda Hummelinck</v>
      </c>
    </row>
    <row r="20" spans="2:23" x14ac:dyDescent="0.25">
      <c r="B20" s="37">
        <v>44163</v>
      </c>
      <c r="C20" t="s">
        <v>68</v>
      </c>
      <c r="D20" t="str">
        <f t="shared" si="0"/>
        <v>Stephen Foreman</v>
      </c>
      <c r="E20" s="22">
        <v>0.12032407407407408</v>
      </c>
      <c r="F20" s="45">
        <f t="shared" si="1"/>
        <v>2</v>
      </c>
      <c r="G20" s="23" t="str">
        <f t="shared" si="2"/>
        <v/>
      </c>
      <c r="H20" s="45">
        <f t="shared" si="3"/>
        <v>0</v>
      </c>
      <c r="I20" s="45">
        <f t="shared" si="4"/>
        <v>0</v>
      </c>
      <c r="J20" s="23" t="str">
        <f t="shared" si="5"/>
        <v/>
      </c>
      <c r="K20" s="45">
        <f t="shared" si="6"/>
        <v>0</v>
      </c>
      <c r="L20" s="45">
        <f t="shared" si="7"/>
        <v>0</v>
      </c>
      <c r="M20" s="23">
        <f t="shared" si="8"/>
        <v>0.12032407407407408</v>
      </c>
      <c r="N20" s="45">
        <f t="shared" si="9"/>
        <v>9</v>
      </c>
      <c r="O20" s="45">
        <f t="shared" si="10"/>
        <v>2</v>
      </c>
      <c r="P20" s="23" t="str">
        <f t="shared" si="11"/>
        <v/>
      </c>
      <c r="Q20" s="45">
        <f t="shared" si="12"/>
        <v>0</v>
      </c>
      <c r="R20" s="45">
        <f t="shared" si="13"/>
        <v>0</v>
      </c>
      <c r="S20" s="45">
        <f t="shared" si="14"/>
        <v>1</v>
      </c>
      <c r="T20" s="45">
        <f>VLOOKUP(C20,'Division 1'!$B$3:$C$102,2,FALSE)</f>
        <v>1</v>
      </c>
      <c r="U20" s="45" t="e">
        <f>VLOOKUP(C20,'Division 2'!$B$3:$C$99,2,FALSE)</f>
        <v>#N/A</v>
      </c>
      <c r="V20" s="45" t="str">
        <f>IF(ISNUMBER(B20),IF(S20=1,VLOOKUP(C20,'Division 1'!$B$3:$D$102,3,FALSE),VLOOKUP(C20,'Division 2'!$B$3:$D$99,3,FALSE)),0)</f>
        <v>M</v>
      </c>
      <c r="W20" t="str">
        <f t="shared" si="15"/>
        <v>Stephen Foreman</v>
      </c>
    </row>
    <row r="21" spans="2:23" x14ac:dyDescent="0.25">
      <c r="B21" s="37">
        <v>44163</v>
      </c>
      <c r="C21" t="s">
        <v>75</v>
      </c>
      <c r="D21" t="str">
        <f t="shared" si="0"/>
        <v>Graham Darby</v>
      </c>
      <c r="E21" s="22">
        <v>7.355439814814814E-2</v>
      </c>
      <c r="F21" s="45">
        <f t="shared" si="1"/>
        <v>9</v>
      </c>
      <c r="G21" s="23" t="str">
        <f t="shared" si="2"/>
        <v/>
      </c>
      <c r="H21" s="45">
        <f t="shared" si="3"/>
        <v>0</v>
      </c>
      <c r="I21" s="45">
        <f t="shared" si="4"/>
        <v>0</v>
      </c>
      <c r="J21" s="23" t="str">
        <f t="shared" si="5"/>
        <v/>
      </c>
      <c r="K21" s="45">
        <f t="shared" si="6"/>
        <v>0</v>
      </c>
      <c r="L21" s="45">
        <f t="shared" si="7"/>
        <v>0</v>
      </c>
      <c r="M21" s="23" t="str">
        <f t="shared" si="8"/>
        <v/>
      </c>
      <c r="N21" s="45">
        <f t="shared" si="9"/>
        <v>0</v>
      </c>
      <c r="O21" s="45">
        <f t="shared" si="10"/>
        <v>0</v>
      </c>
      <c r="P21" s="23">
        <f t="shared" si="11"/>
        <v>7.355439814814814E-2</v>
      </c>
      <c r="Q21" s="45">
        <f t="shared" si="12"/>
        <v>2</v>
      </c>
      <c r="R21" s="45">
        <f t="shared" si="13"/>
        <v>9</v>
      </c>
      <c r="S21" s="45">
        <f t="shared" si="14"/>
        <v>2</v>
      </c>
      <c r="T21" s="45" t="e">
        <f>VLOOKUP(C21,'Division 1'!$B$3:$C$102,2,FALSE)</f>
        <v>#N/A</v>
      </c>
      <c r="U21" s="45">
        <f>VLOOKUP(C21,'Division 2'!$B$3:$C$99,2,FALSE)</f>
        <v>2</v>
      </c>
      <c r="V21" s="45" t="str">
        <f>IF(ISNUMBER(B21),IF(S21=1,VLOOKUP(C21,'Division 1'!$B$3:$D$102,3,FALSE),VLOOKUP(C21,'Division 2'!$B$3:$D$99,3,FALSE)),0)</f>
        <v>M</v>
      </c>
      <c r="W21" t="str">
        <f t="shared" si="15"/>
        <v>Graham Darby</v>
      </c>
    </row>
    <row r="22" spans="2:23" x14ac:dyDescent="0.25">
      <c r="B22" s="37">
        <v>44163</v>
      </c>
      <c r="C22" t="s">
        <v>149</v>
      </c>
      <c r="D22" t="str">
        <f t="shared" si="0"/>
        <v>Callum Darby</v>
      </c>
      <c r="E22" s="22">
        <v>7.3599537037037033E-2</v>
      </c>
      <c r="F22" s="45">
        <f t="shared" si="1"/>
        <v>8</v>
      </c>
      <c r="G22" s="23" t="str">
        <f t="shared" si="2"/>
        <v/>
      </c>
      <c r="H22" s="45">
        <f t="shared" si="3"/>
        <v>0</v>
      </c>
      <c r="I22" s="45">
        <f t="shared" si="4"/>
        <v>0</v>
      </c>
      <c r="J22" s="23" t="str">
        <f t="shared" si="5"/>
        <v/>
      </c>
      <c r="K22" s="45">
        <f t="shared" si="6"/>
        <v>0</v>
      </c>
      <c r="L22" s="45">
        <f t="shared" si="7"/>
        <v>0</v>
      </c>
      <c r="M22" s="23" t="str">
        <f t="shared" si="8"/>
        <v/>
      </c>
      <c r="N22" s="45">
        <f t="shared" si="9"/>
        <v>0</v>
      </c>
      <c r="O22" s="45">
        <f t="shared" si="10"/>
        <v>0</v>
      </c>
      <c r="P22" s="23">
        <f t="shared" si="11"/>
        <v>7.3599537037037033E-2</v>
      </c>
      <c r="Q22" s="45">
        <f t="shared" si="12"/>
        <v>3</v>
      </c>
      <c r="R22" s="45">
        <f t="shared" si="13"/>
        <v>8</v>
      </c>
      <c r="S22" s="45">
        <f t="shared" si="14"/>
        <v>2</v>
      </c>
      <c r="T22" s="45" t="e">
        <f>VLOOKUP(C22,'Division 1'!$B$3:$C$102,2,FALSE)</f>
        <v>#N/A</v>
      </c>
      <c r="U22" s="45">
        <f>VLOOKUP(C22,'Division 2'!$B$3:$C$99,2,FALSE)</f>
        <v>2</v>
      </c>
      <c r="V22" s="45" t="str">
        <f>IF(ISNUMBER(B22),IF(S22=1,VLOOKUP(C22,'Division 1'!$B$3:$D$102,3,FALSE),VLOOKUP(C22,'Division 2'!$B$3:$D$99,3,FALSE)),0)</f>
        <v>M</v>
      </c>
      <c r="W22" t="str">
        <f t="shared" si="15"/>
        <v>Callum Darby</v>
      </c>
    </row>
    <row r="23" spans="2:23" x14ac:dyDescent="0.25">
      <c r="B23" s="37">
        <v>44163</v>
      </c>
      <c r="C23" t="s">
        <v>79</v>
      </c>
      <c r="D23" t="str">
        <f t="shared" si="0"/>
        <v>Tracy Foreman</v>
      </c>
      <c r="E23" s="22">
        <v>0.12032523148148148</v>
      </c>
      <c r="F23" s="45">
        <f t="shared" si="1"/>
        <v>4</v>
      </c>
      <c r="G23" s="23" t="str">
        <f t="shared" si="2"/>
        <v/>
      </c>
      <c r="H23" s="45">
        <f t="shared" si="3"/>
        <v>0</v>
      </c>
      <c r="I23" s="45">
        <f t="shared" si="4"/>
        <v>0</v>
      </c>
      <c r="J23" s="23">
        <f t="shared" si="5"/>
        <v>0.12032523148148148</v>
      </c>
      <c r="K23" s="45">
        <f t="shared" si="6"/>
        <v>7</v>
      </c>
      <c r="L23" s="45">
        <f t="shared" si="7"/>
        <v>4</v>
      </c>
      <c r="M23" s="23" t="str">
        <f t="shared" si="8"/>
        <v/>
      </c>
      <c r="N23" s="45">
        <f t="shared" si="9"/>
        <v>0</v>
      </c>
      <c r="O23" s="45">
        <f t="shared" si="10"/>
        <v>0</v>
      </c>
      <c r="P23" s="23" t="str">
        <f t="shared" si="11"/>
        <v/>
      </c>
      <c r="Q23" s="45">
        <f t="shared" si="12"/>
        <v>0</v>
      </c>
      <c r="R23" s="45">
        <f t="shared" si="13"/>
        <v>0</v>
      </c>
      <c r="S23" s="45">
        <f t="shared" si="14"/>
        <v>2</v>
      </c>
      <c r="T23" s="45" t="e">
        <f>VLOOKUP(C23,'Division 1'!$B$3:$C$102,2,FALSE)</f>
        <v>#N/A</v>
      </c>
      <c r="U23" s="45">
        <f>VLOOKUP(C23,'Division 2'!$B$3:$C$99,2,FALSE)</f>
        <v>2</v>
      </c>
      <c r="V23" s="45" t="str">
        <f>IF(ISNUMBER(B23),IF(S23=1,VLOOKUP(C23,'Division 1'!$B$3:$D$102,3,FALSE),VLOOKUP(C23,'Division 2'!$B$3:$D$99,3,FALSE)),0)</f>
        <v>F</v>
      </c>
      <c r="W23" t="str">
        <f t="shared" si="15"/>
        <v>Tracy Foreman</v>
      </c>
    </row>
    <row r="24" spans="2:23" x14ac:dyDescent="0.25">
      <c r="B24" s="37">
        <v>44163</v>
      </c>
      <c r="C24" t="s">
        <v>28</v>
      </c>
      <c r="D24" t="str">
        <f t="shared" si="0"/>
        <v>John Haycock</v>
      </c>
      <c r="E24" s="22">
        <v>4.4907407407407403E-2</v>
      </c>
      <c r="F24" s="45">
        <f t="shared" si="1"/>
        <v>8</v>
      </c>
      <c r="G24" s="23" t="str">
        <f t="shared" si="2"/>
        <v/>
      </c>
      <c r="H24" s="45">
        <f t="shared" si="3"/>
        <v>0</v>
      </c>
      <c r="I24" s="45">
        <f t="shared" si="4"/>
        <v>0</v>
      </c>
      <c r="J24" s="23" t="str">
        <f t="shared" si="5"/>
        <v/>
      </c>
      <c r="K24" s="45">
        <f t="shared" si="6"/>
        <v>0</v>
      </c>
      <c r="L24" s="45">
        <f t="shared" si="7"/>
        <v>0</v>
      </c>
      <c r="M24" s="23">
        <f t="shared" si="8"/>
        <v>4.4907407407407403E-2</v>
      </c>
      <c r="N24" s="45">
        <f t="shared" si="9"/>
        <v>3</v>
      </c>
      <c r="O24" s="45">
        <f t="shared" si="10"/>
        <v>8</v>
      </c>
      <c r="P24" s="23" t="str">
        <f t="shared" si="11"/>
        <v/>
      </c>
      <c r="Q24" s="45">
        <f t="shared" si="12"/>
        <v>0</v>
      </c>
      <c r="R24" s="45">
        <f t="shared" si="13"/>
        <v>0</v>
      </c>
      <c r="S24" s="45">
        <f t="shared" si="14"/>
        <v>1</v>
      </c>
      <c r="T24" s="45">
        <f>VLOOKUP(C24,'Division 1'!$B$3:$C$102,2,FALSE)</f>
        <v>1</v>
      </c>
      <c r="U24" s="45" t="e">
        <f>VLOOKUP(C24,'Division 2'!$B$3:$C$99,2,FALSE)</f>
        <v>#N/A</v>
      </c>
      <c r="V24" s="45" t="str">
        <f>IF(ISNUMBER(B24),IF(S24=1,VLOOKUP(C24,'Division 1'!$B$3:$D$102,3,FALSE),VLOOKUP(C24,'Division 2'!$B$3:$D$99,3,FALSE)),0)</f>
        <v>M</v>
      </c>
      <c r="W24" t="str">
        <f t="shared" si="15"/>
        <v>John Haycock</v>
      </c>
    </row>
    <row r="25" spans="2:23" x14ac:dyDescent="0.25">
      <c r="B25" s="37">
        <v>44164</v>
      </c>
      <c r="C25" t="s">
        <v>18</v>
      </c>
      <c r="D25" t="str">
        <f t="shared" si="0"/>
        <v>Pete King</v>
      </c>
      <c r="E25" s="22">
        <v>6.6921296296296298E-2</v>
      </c>
      <c r="F25" s="45">
        <f t="shared" si="1"/>
        <v>3</v>
      </c>
      <c r="G25" s="23" t="str">
        <f t="shared" si="2"/>
        <v/>
      </c>
      <c r="H25" s="45">
        <f t="shared" si="3"/>
        <v>0</v>
      </c>
      <c r="I25" s="45">
        <f t="shared" si="4"/>
        <v>0</v>
      </c>
      <c r="J25" s="23" t="str">
        <f t="shared" si="5"/>
        <v/>
      </c>
      <c r="K25" s="45">
        <f t="shared" si="6"/>
        <v>0</v>
      </c>
      <c r="L25" s="45">
        <f t="shared" si="7"/>
        <v>0</v>
      </c>
      <c r="M25" s="23">
        <f t="shared" si="8"/>
        <v>6.6921296296296298E-2</v>
      </c>
      <c r="N25" s="45">
        <f t="shared" si="9"/>
        <v>8</v>
      </c>
      <c r="O25" s="45">
        <f t="shared" si="10"/>
        <v>3</v>
      </c>
      <c r="P25" s="23" t="str">
        <f t="shared" si="11"/>
        <v/>
      </c>
      <c r="Q25" s="45">
        <f t="shared" si="12"/>
        <v>0</v>
      </c>
      <c r="R25" s="45">
        <f t="shared" si="13"/>
        <v>0</v>
      </c>
      <c r="S25" s="45">
        <f t="shared" si="14"/>
        <v>1</v>
      </c>
      <c r="T25" s="45">
        <f>VLOOKUP(C25,'Division 1'!$B$3:$C$102,2,FALSE)</f>
        <v>1</v>
      </c>
      <c r="U25" s="45" t="e">
        <f>VLOOKUP(C25,'Division 2'!$B$3:$C$99,2,FALSE)</f>
        <v>#N/A</v>
      </c>
      <c r="V25" s="45" t="str">
        <f>IF(ISNUMBER(B25),IF(S25=1,VLOOKUP(C25,'Division 1'!$B$3:$D$102,3,FALSE),VLOOKUP(C25,'Division 2'!$B$3:$D$99,3,FALSE)),0)</f>
        <v>M</v>
      </c>
      <c r="W25" t="str">
        <f t="shared" si="15"/>
        <v>Pete King</v>
      </c>
    </row>
    <row r="26" spans="2:23" x14ac:dyDescent="0.25">
      <c r="B26" s="37">
        <v>44164</v>
      </c>
      <c r="C26" t="s">
        <v>150</v>
      </c>
      <c r="D26" t="str">
        <f t="shared" si="0"/>
        <v>Karen Hoskins</v>
      </c>
      <c r="E26" s="22">
        <v>6.6922453703703699E-2</v>
      </c>
      <c r="F26" s="45">
        <f t="shared" si="1"/>
        <v>6</v>
      </c>
      <c r="G26" s="23" t="str">
        <f t="shared" si="2"/>
        <v/>
      </c>
      <c r="H26" s="45">
        <f t="shared" si="3"/>
        <v>0</v>
      </c>
      <c r="I26" s="45">
        <f t="shared" si="4"/>
        <v>0</v>
      </c>
      <c r="J26" s="23">
        <f t="shared" si="5"/>
        <v>6.6922453703703699E-2</v>
      </c>
      <c r="K26" s="45">
        <f t="shared" si="6"/>
        <v>5</v>
      </c>
      <c r="L26" s="45">
        <f t="shared" si="7"/>
        <v>6</v>
      </c>
      <c r="M26" s="23" t="str">
        <f t="shared" si="8"/>
        <v/>
      </c>
      <c r="N26" s="45">
        <f t="shared" si="9"/>
        <v>0</v>
      </c>
      <c r="O26" s="45">
        <f t="shared" si="10"/>
        <v>0</v>
      </c>
      <c r="P26" s="23" t="str">
        <f t="shared" si="11"/>
        <v/>
      </c>
      <c r="Q26" s="45">
        <f t="shared" si="12"/>
        <v>0</v>
      </c>
      <c r="R26" s="45">
        <f t="shared" si="13"/>
        <v>0</v>
      </c>
      <c r="S26" s="45">
        <f t="shared" si="14"/>
        <v>2</v>
      </c>
      <c r="T26" s="45" t="e">
        <f>VLOOKUP(C26,'Division 1'!$B$3:$C$102,2,FALSE)</f>
        <v>#N/A</v>
      </c>
      <c r="U26" s="45">
        <f>VLOOKUP(C26,'Division 2'!$B$3:$C$99,2,FALSE)</f>
        <v>2</v>
      </c>
      <c r="V26" s="45" t="str">
        <f>IF(ISNUMBER(B26),IF(S26=1,VLOOKUP(C26,'Division 1'!$B$3:$D$102,3,FALSE),VLOOKUP(C26,'Division 2'!$B$3:$D$99,3,FALSE)),0)</f>
        <v>F</v>
      </c>
      <c r="W26" t="str">
        <f t="shared" si="15"/>
        <v>Karen Hoskins</v>
      </c>
    </row>
    <row r="27" spans="2:23" x14ac:dyDescent="0.25">
      <c r="B27" s="37">
        <v>44164</v>
      </c>
      <c r="C27" t="s">
        <v>58</v>
      </c>
      <c r="D27" t="str">
        <f t="shared" si="0"/>
        <v>Mark Chapman</v>
      </c>
      <c r="E27" s="22">
        <v>6.3194444444444442E-2</v>
      </c>
      <c r="F27" s="45">
        <f t="shared" si="1"/>
        <v>10</v>
      </c>
      <c r="G27" s="23" t="str">
        <f t="shared" si="2"/>
        <v/>
      </c>
      <c r="H27" s="45">
        <f t="shared" si="3"/>
        <v>0</v>
      </c>
      <c r="I27" s="45">
        <f t="shared" si="4"/>
        <v>0</v>
      </c>
      <c r="J27" s="23" t="str">
        <f t="shared" si="5"/>
        <v/>
      </c>
      <c r="K27" s="45">
        <f t="shared" si="6"/>
        <v>0</v>
      </c>
      <c r="L27" s="45">
        <f t="shared" si="7"/>
        <v>0</v>
      </c>
      <c r="M27" s="23" t="str">
        <f t="shared" si="8"/>
        <v/>
      </c>
      <c r="N27" s="45">
        <f t="shared" si="9"/>
        <v>0</v>
      </c>
      <c r="O27" s="45">
        <f t="shared" si="10"/>
        <v>0</v>
      </c>
      <c r="P27" s="23">
        <f t="shared" si="11"/>
        <v>6.3194444444444442E-2</v>
      </c>
      <c r="Q27" s="45">
        <f t="shared" si="12"/>
        <v>1</v>
      </c>
      <c r="R27" s="45">
        <f t="shared" si="13"/>
        <v>10</v>
      </c>
      <c r="S27" s="45">
        <f t="shared" si="14"/>
        <v>2</v>
      </c>
      <c r="T27" s="45" t="e">
        <f>VLOOKUP(C27,'Division 1'!$B$3:$C$102,2,FALSE)</f>
        <v>#N/A</v>
      </c>
      <c r="U27" s="45">
        <f>VLOOKUP(C27,'Division 2'!$B$3:$C$99,2,FALSE)</f>
        <v>2</v>
      </c>
      <c r="V27" s="45" t="str">
        <f>IF(ISNUMBER(B27),IF(S27=1,VLOOKUP(C27,'Division 1'!$B$3:$D$102,3,FALSE),VLOOKUP(C27,'Division 2'!$B$3:$D$99,3,FALSE)),0)</f>
        <v>M</v>
      </c>
      <c r="W27" t="str">
        <f t="shared" si="15"/>
        <v>Mark Chapman</v>
      </c>
    </row>
    <row r="28" spans="2:23" x14ac:dyDescent="0.25">
      <c r="B28" s="37">
        <v>44164</v>
      </c>
      <c r="C28" t="s">
        <v>31</v>
      </c>
      <c r="D28" t="str">
        <f t="shared" si="0"/>
        <v>Gary Forster</v>
      </c>
      <c r="E28" s="22">
        <v>6.1331018518518521E-2</v>
      </c>
      <c r="F28" s="45">
        <f t="shared" si="1"/>
        <v>4</v>
      </c>
      <c r="G28" s="23" t="str">
        <f t="shared" si="2"/>
        <v/>
      </c>
      <c r="H28" s="45">
        <f t="shared" si="3"/>
        <v>0</v>
      </c>
      <c r="I28" s="45">
        <f t="shared" si="4"/>
        <v>0</v>
      </c>
      <c r="J28" s="23" t="str">
        <f t="shared" si="5"/>
        <v/>
      </c>
      <c r="K28" s="45">
        <f t="shared" si="6"/>
        <v>0</v>
      </c>
      <c r="L28" s="45">
        <f t="shared" si="7"/>
        <v>0</v>
      </c>
      <c r="M28" s="23">
        <f t="shared" si="8"/>
        <v>6.1331018518518521E-2</v>
      </c>
      <c r="N28" s="45">
        <f t="shared" si="9"/>
        <v>7</v>
      </c>
      <c r="O28" s="45">
        <f t="shared" si="10"/>
        <v>4</v>
      </c>
      <c r="P28" s="23" t="str">
        <f t="shared" si="11"/>
        <v/>
      </c>
      <c r="Q28" s="45">
        <f t="shared" si="12"/>
        <v>0</v>
      </c>
      <c r="R28" s="45">
        <f t="shared" si="13"/>
        <v>0</v>
      </c>
      <c r="S28" s="45">
        <f t="shared" si="14"/>
        <v>1</v>
      </c>
      <c r="T28" s="45">
        <f>VLOOKUP(C28,'Division 1'!$B$3:$C$102,2,FALSE)</f>
        <v>1</v>
      </c>
      <c r="U28" s="45" t="e">
        <f>VLOOKUP(C28,'Division 2'!$B$3:$C$99,2,FALSE)</f>
        <v>#N/A</v>
      </c>
      <c r="V28" s="45" t="str">
        <f>IF(ISNUMBER(B28),IF(S28=1,VLOOKUP(C28,'Division 1'!$B$3:$D$102,3,FALSE),VLOOKUP(C28,'Division 2'!$B$3:$D$99,3,FALSE)),0)</f>
        <v>M</v>
      </c>
      <c r="W28" t="str">
        <f t="shared" si="15"/>
        <v>Gary Forster</v>
      </c>
    </row>
    <row r="29" spans="2:23" x14ac:dyDescent="0.25">
      <c r="B29" s="37">
        <v>44157</v>
      </c>
      <c r="C29" t="s">
        <v>56</v>
      </c>
      <c r="D29" t="str">
        <f t="shared" si="0"/>
        <v>Christine Hearmon</v>
      </c>
      <c r="E29" s="22">
        <v>5.6944444444444443E-2</v>
      </c>
      <c r="F29" s="45">
        <f t="shared" si="1"/>
        <v>9</v>
      </c>
      <c r="G29" s="23" t="str">
        <f t="shared" si="2"/>
        <v/>
      </c>
      <c r="H29" s="45">
        <f t="shared" si="3"/>
        <v>0</v>
      </c>
      <c r="I29" s="45">
        <f t="shared" si="4"/>
        <v>0</v>
      </c>
      <c r="J29" s="23">
        <f t="shared" si="5"/>
        <v>5.6944444444444443E-2</v>
      </c>
      <c r="K29" s="45">
        <f t="shared" si="6"/>
        <v>2</v>
      </c>
      <c r="L29" s="45">
        <f t="shared" si="7"/>
        <v>9</v>
      </c>
      <c r="M29" s="23" t="str">
        <f t="shared" si="8"/>
        <v/>
      </c>
      <c r="N29" s="45">
        <f t="shared" si="9"/>
        <v>0</v>
      </c>
      <c r="O29" s="45">
        <f t="shared" si="10"/>
        <v>0</v>
      </c>
      <c r="P29" s="23" t="str">
        <f t="shared" si="11"/>
        <v/>
      </c>
      <c r="Q29" s="45">
        <f t="shared" si="12"/>
        <v>0</v>
      </c>
      <c r="R29" s="45">
        <f t="shared" si="13"/>
        <v>0</v>
      </c>
      <c r="S29" s="45">
        <f t="shared" si="14"/>
        <v>2</v>
      </c>
      <c r="T29" s="45" t="e">
        <f>VLOOKUP(C29,'Division 1'!$B$3:$C$102,2,FALSE)</f>
        <v>#N/A</v>
      </c>
      <c r="U29" s="45">
        <f>VLOOKUP(C29,'Division 2'!$B$3:$C$99,2,FALSE)</f>
        <v>2</v>
      </c>
      <c r="V29" s="45" t="str">
        <f>IF(ISNUMBER(B29),IF(S29=1,VLOOKUP(C29,'Division 1'!$B$3:$D$102,3,FALSE),VLOOKUP(C29,'Division 2'!$B$3:$D$99,3,FALSE)),0)</f>
        <v>F</v>
      </c>
      <c r="W29" t="str">
        <f t="shared" si="15"/>
        <v>Christine Hearmon</v>
      </c>
    </row>
    <row r="30" spans="2:23" x14ac:dyDescent="0.25">
      <c r="D30">
        <f t="shared" si="0"/>
        <v>0</v>
      </c>
      <c r="E30" s="22"/>
      <c r="F30" s="45">
        <f t="shared" si="1"/>
        <v>0</v>
      </c>
      <c r="G30" s="23" t="str">
        <f t="shared" si="2"/>
        <v/>
      </c>
      <c r="H30" s="45">
        <f t="shared" si="3"/>
        <v>0</v>
      </c>
      <c r="I30" s="45">
        <f t="shared" si="4"/>
        <v>0</v>
      </c>
      <c r="J30" s="23" t="str">
        <f t="shared" si="5"/>
        <v/>
      </c>
      <c r="K30" s="45">
        <f t="shared" si="6"/>
        <v>0</v>
      </c>
      <c r="L30" s="45">
        <f t="shared" si="7"/>
        <v>0</v>
      </c>
      <c r="M30" s="23" t="str">
        <f t="shared" si="8"/>
        <v/>
      </c>
      <c r="N30" s="45">
        <f t="shared" si="9"/>
        <v>0</v>
      </c>
      <c r="O30" s="45">
        <f t="shared" si="10"/>
        <v>0</v>
      </c>
      <c r="P30" s="23" t="str">
        <f t="shared" si="11"/>
        <v/>
      </c>
      <c r="Q30" s="45">
        <f t="shared" si="12"/>
        <v>0</v>
      </c>
      <c r="R30" s="45">
        <f t="shared" si="13"/>
        <v>0</v>
      </c>
      <c r="S30" s="45">
        <f t="shared" si="14"/>
        <v>0</v>
      </c>
      <c r="T30" s="45" t="e">
        <f>VLOOKUP(C30,'Division 1'!$B$3:$C$102,2,FALSE)</f>
        <v>#N/A</v>
      </c>
      <c r="U30" s="45" t="e">
        <f>VLOOKUP(C30,'Division 2'!$B$3:$C$99,2,FALSE)</f>
        <v>#N/A</v>
      </c>
      <c r="V30" s="45">
        <f>IF(ISNUMBER(B30),IF(S30=1,VLOOKUP(C30,'Division 1'!$B$3:$D$102,3,FALSE),VLOOKUP(C30,'Division 2'!$B$3:$D$99,3,FALSE)),0)</f>
        <v>0</v>
      </c>
      <c r="W30">
        <f t="shared" si="15"/>
        <v>0</v>
      </c>
    </row>
    <row r="31" spans="2:23" x14ac:dyDescent="0.25">
      <c r="D31">
        <f t="shared" ref="D31:D50" si="16">IF(A31="Old",C31&amp;" Old",C31)</f>
        <v>0</v>
      </c>
      <c r="E31" s="22"/>
      <c r="F31" s="45">
        <f t="shared" si="1"/>
        <v>0</v>
      </c>
      <c r="G31" s="23" t="str">
        <f t="shared" si="2"/>
        <v/>
      </c>
      <c r="H31" s="45">
        <f t="shared" si="3"/>
        <v>0</v>
      </c>
      <c r="I31" s="45">
        <f t="shared" si="4"/>
        <v>0</v>
      </c>
      <c r="J31" s="23" t="str">
        <f t="shared" si="5"/>
        <v/>
      </c>
      <c r="K31" s="45">
        <f t="shared" si="6"/>
        <v>0</v>
      </c>
      <c r="L31" s="45">
        <f t="shared" si="7"/>
        <v>0</v>
      </c>
      <c r="M31" s="23" t="str">
        <f t="shared" si="8"/>
        <v/>
      </c>
      <c r="N31" s="45">
        <f t="shared" si="9"/>
        <v>0</v>
      </c>
      <c r="O31" s="45">
        <f t="shared" si="10"/>
        <v>0</v>
      </c>
      <c r="P31" s="23" t="str">
        <f t="shared" si="11"/>
        <v/>
      </c>
      <c r="Q31" s="45">
        <f t="shared" si="12"/>
        <v>0</v>
      </c>
      <c r="R31" s="45">
        <f t="shared" si="13"/>
        <v>0</v>
      </c>
      <c r="S31" s="45">
        <f t="shared" si="14"/>
        <v>0</v>
      </c>
      <c r="T31" s="45" t="e">
        <f>VLOOKUP(C31,'Division 1'!$B$3:$C$102,2,FALSE)</f>
        <v>#N/A</v>
      </c>
      <c r="U31" s="45" t="e">
        <f>VLOOKUP(C31,'Division 2'!$B$3:$C$99,2,FALSE)</f>
        <v>#N/A</v>
      </c>
      <c r="V31" s="45">
        <f>IF(ISNUMBER(B31),IF(S31=1,VLOOKUP(C31,'Division 1'!$B$3:$D$102,3,FALSE),VLOOKUP(C31,'Division 2'!$B$3:$D$99,3,FALSE)),0)</f>
        <v>0</v>
      </c>
      <c r="W31">
        <f t="shared" si="15"/>
        <v>0</v>
      </c>
    </row>
    <row r="32" spans="2:23" x14ac:dyDescent="0.25">
      <c r="D32">
        <f t="shared" si="16"/>
        <v>0</v>
      </c>
      <c r="E32" s="22"/>
      <c r="F32" s="45">
        <f t="shared" si="1"/>
        <v>0</v>
      </c>
      <c r="G32" s="23" t="str">
        <f t="shared" si="2"/>
        <v/>
      </c>
      <c r="H32" s="45">
        <f t="shared" si="3"/>
        <v>0</v>
      </c>
      <c r="I32" s="45">
        <f t="shared" si="4"/>
        <v>0</v>
      </c>
      <c r="J32" s="23" t="str">
        <f t="shared" si="5"/>
        <v/>
      </c>
      <c r="K32" s="45">
        <f t="shared" si="6"/>
        <v>0</v>
      </c>
      <c r="L32" s="45">
        <f t="shared" si="7"/>
        <v>0</v>
      </c>
      <c r="M32" s="23" t="str">
        <f t="shared" si="8"/>
        <v/>
      </c>
      <c r="N32" s="45">
        <f t="shared" si="9"/>
        <v>0</v>
      </c>
      <c r="O32" s="45">
        <f t="shared" si="10"/>
        <v>0</v>
      </c>
      <c r="P32" s="23" t="str">
        <f t="shared" si="11"/>
        <v/>
      </c>
      <c r="Q32" s="45">
        <f t="shared" si="12"/>
        <v>0</v>
      </c>
      <c r="R32" s="45">
        <f t="shared" si="13"/>
        <v>0</v>
      </c>
      <c r="S32" s="45">
        <f t="shared" si="14"/>
        <v>0</v>
      </c>
      <c r="T32" s="45" t="e">
        <f>VLOOKUP(C32,'Division 1'!$B$3:$C$102,2,FALSE)</f>
        <v>#N/A</v>
      </c>
      <c r="U32" s="45" t="e">
        <f>VLOOKUP(C32,'Division 2'!$B$3:$C$99,2,FALSE)</f>
        <v>#N/A</v>
      </c>
      <c r="V32" s="45">
        <f>IF(ISNUMBER(B32),IF(S32=1,VLOOKUP(C32,'Division 1'!$B$3:$D$102,3,FALSE),VLOOKUP(C32,'Division 2'!$B$3:$D$99,3,FALSE)),0)</f>
        <v>0</v>
      </c>
      <c r="W32">
        <f t="shared" si="15"/>
        <v>0</v>
      </c>
    </row>
    <row r="33" spans="4:23" x14ac:dyDescent="0.25">
      <c r="D33">
        <f t="shared" si="16"/>
        <v>0</v>
      </c>
      <c r="E33" s="22"/>
      <c r="F33" s="45">
        <f t="shared" si="1"/>
        <v>0</v>
      </c>
      <c r="G33" s="23" t="str">
        <f t="shared" si="2"/>
        <v/>
      </c>
      <c r="H33" s="45">
        <f t="shared" si="3"/>
        <v>0</v>
      </c>
      <c r="I33" s="45">
        <f t="shared" si="4"/>
        <v>0</v>
      </c>
      <c r="J33" s="23" t="str">
        <f t="shared" si="5"/>
        <v/>
      </c>
      <c r="K33" s="45">
        <f t="shared" si="6"/>
        <v>0</v>
      </c>
      <c r="L33" s="45">
        <f t="shared" si="7"/>
        <v>0</v>
      </c>
      <c r="M33" s="23" t="str">
        <f t="shared" si="8"/>
        <v/>
      </c>
      <c r="N33" s="45">
        <f t="shared" si="9"/>
        <v>0</v>
      </c>
      <c r="O33" s="45">
        <f t="shared" si="10"/>
        <v>0</v>
      </c>
      <c r="P33" s="23" t="str">
        <f t="shared" si="11"/>
        <v/>
      </c>
      <c r="Q33" s="45">
        <f t="shared" si="12"/>
        <v>0</v>
      </c>
      <c r="R33" s="45">
        <f t="shared" si="13"/>
        <v>0</v>
      </c>
      <c r="S33" s="45">
        <f t="shared" si="14"/>
        <v>0</v>
      </c>
      <c r="T33" s="45" t="e">
        <f>VLOOKUP(C33,'Division 1'!$B$3:$C$102,2,FALSE)</f>
        <v>#N/A</v>
      </c>
      <c r="U33" s="45" t="e">
        <f>VLOOKUP(C33,'Division 2'!$B$3:$C$99,2,FALSE)</f>
        <v>#N/A</v>
      </c>
      <c r="V33" s="45">
        <f>IF(ISNUMBER(B33),IF(S33=1,VLOOKUP(C33,'Division 1'!$B$3:$D$102,3,FALSE),VLOOKUP(C33,'Division 2'!$B$3:$D$99,3,FALSE)),0)</f>
        <v>0</v>
      </c>
      <c r="W33">
        <f t="shared" si="15"/>
        <v>0</v>
      </c>
    </row>
    <row r="34" spans="4:23" x14ac:dyDescent="0.25">
      <c r="D34">
        <f t="shared" si="16"/>
        <v>0</v>
      </c>
      <c r="E34" s="22"/>
      <c r="F34" s="45">
        <f t="shared" si="1"/>
        <v>0</v>
      </c>
      <c r="G34" s="23" t="str">
        <f t="shared" si="2"/>
        <v/>
      </c>
      <c r="H34" s="45">
        <f t="shared" si="3"/>
        <v>0</v>
      </c>
      <c r="I34" s="45">
        <f t="shared" si="4"/>
        <v>0</v>
      </c>
      <c r="J34" s="23" t="str">
        <f t="shared" si="5"/>
        <v/>
      </c>
      <c r="K34" s="45">
        <f t="shared" si="6"/>
        <v>0</v>
      </c>
      <c r="L34" s="45">
        <f t="shared" si="7"/>
        <v>0</v>
      </c>
      <c r="M34" s="23" t="str">
        <f t="shared" si="8"/>
        <v/>
      </c>
      <c r="N34" s="45">
        <f t="shared" si="9"/>
        <v>0</v>
      </c>
      <c r="O34" s="45">
        <f t="shared" si="10"/>
        <v>0</v>
      </c>
      <c r="P34" s="23" t="str">
        <f t="shared" si="11"/>
        <v/>
      </c>
      <c r="Q34" s="45">
        <f t="shared" si="12"/>
        <v>0</v>
      </c>
      <c r="R34" s="45">
        <f t="shared" si="13"/>
        <v>0</v>
      </c>
      <c r="S34" s="45">
        <f t="shared" si="14"/>
        <v>0</v>
      </c>
      <c r="T34" s="45" t="e">
        <f>VLOOKUP(C34,'Division 1'!$B$3:$C$102,2,FALSE)</f>
        <v>#N/A</v>
      </c>
      <c r="U34" s="45" t="e">
        <f>VLOOKUP(C34,'Division 2'!$B$3:$C$99,2,FALSE)</f>
        <v>#N/A</v>
      </c>
      <c r="V34" s="45">
        <f>IF(ISNUMBER(B34),IF(S34=1,VLOOKUP(C34,'Division 1'!$B$3:$D$102,3,FALSE),VLOOKUP(C34,'Division 2'!$B$3:$D$99,3,FALSE)),0)</f>
        <v>0</v>
      </c>
      <c r="W34">
        <f t="shared" si="15"/>
        <v>0</v>
      </c>
    </row>
    <row r="35" spans="4:23" x14ac:dyDescent="0.25">
      <c r="D35">
        <f t="shared" si="16"/>
        <v>0</v>
      </c>
      <c r="E35" s="22"/>
      <c r="F35" s="45">
        <f t="shared" si="1"/>
        <v>0</v>
      </c>
      <c r="G35" s="23" t="str">
        <f t="shared" si="2"/>
        <v/>
      </c>
      <c r="H35" s="45">
        <f t="shared" si="3"/>
        <v>0</v>
      </c>
      <c r="I35" s="45">
        <f t="shared" si="4"/>
        <v>0</v>
      </c>
      <c r="J35" s="23" t="str">
        <f t="shared" si="5"/>
        <v/>
      </c>
      <c r="K35" s="45">
        <f t="shared" si="6"/>
        <v>0</v>
      </c>
      <c r="L35" s="45">
        <f t="shared" si="7"/>
        <v>0</v>
      </c>
      <c r="M35" s="23" t="str">
        <f t="shared" si="8"/>
        <v/>
      </c>
      <c r="N35" s="45">
        <f t="shared" si="9"/>
        <v>0</v>
      </c>
      <c r="O35" s="45">
        <f t="shared" si="10"/>
        <v>0</v>
      </c>
      <c r="P35" s="23" t="str">
        <f t="shared" si="11"/>
        <v/>
      </c>
      <c r="Q35" s="45">
        <f t="shared" si="12"/>
        <v>0</v>
      </c>
      <c r="R35" s="45">
        <f t="shared" si="13"/>
        <v>0</v>
      </c>
      <c r="S35" s="45">
        <f t="shared" si="14"/>
        <v>0</v>
      </c>
      <c r="T35" s="45" t="e">
        <f>VLOOKUP(C35,'Division 1'!$B$3:$C$102,2,FALSE)</f>
        <v>#N/A</v>
      </c>
      <c r="U35" s="45" t="e">
        <f>VLOOKUP(C35,'Division 2'!$B$3:$C$99,2,FALSE)</f>
        <v>#N/A</v>
      </c>
      <c r="V35" s="45">
        <f>IF(ISNUMBER(B35),IF(S35=1,VLOOKUP(C35,'Division 1'!$B$3:$D$102,3,FALSE),VLOOKUP(C35,'Division 2'!$B$3:$D$99,3,FALSE)),0)</f>
        <v>0</v>
      </c>
      <c r="W35">
        <f t="shared" si="15"/>
        <v>0</v>
      </c>
    </row>
    <row r="36" spans="4:23" x14ac:dyDescent="0.25">
      <c r="D36">
        <f t="shared" si="16"/>
        <v>0</v>
      </c>
      <c r="E36" s="22"/>
      <c r="F36" s="45">
        <f t="shared" si="1"/>
        <v>0</v>
      </c>
      <c r="G36" s="23" t="str">
        <f t="shared" si="2"/>
        <v/>
      </c>
      <c r="H36" s="45">
        <f t="shared" si="3"/>
        <v>0</v>
      </c>
      <c r="I36" s="45">
        <f t="shared" si="4"/>
        <v>0</v>
      </c>
      <c r="J36" s="23" t="str">
        <f t="shared" si="5"/>
        <v/>
      </c>
      <c r="K36" s="45">
        <f t="shared" si="6"/>
        <v>0</v>
      </c>
      <c r="L36" s="45">
        <f t="shared" si="7"/>
        <v>0</v>
      </c>
      <c r="M36" s="23" t="str">
        <f t="shared" si="8"/>
        <v/>
      </c>
      <c r="N36" s="45">
        <f t="shared" si="9"/>
        <v>0</v>
      </c>
      <c r="O36" s="45">
        <f t="shared" si="10"/>
        <v>0</v>
      </c>
      <c r="P36" s="23" t="str">
        <f t="shared" si="11"/>
        <v/>
      </c>
      <c r="Q36" s="45">
        <f t="shared" si="12"/>
        <v>0</v>
      </c>
      <c r="R36" s="45">
        <f t="shared" si="13"/>
        <v>0</v>
      </c>
      <c r="S36" s="45">
        <f t="shared" si="14"/>
        <v>0</v>
      </c>
      <c r="T36" s="45" t="e">
        <f>VLOOKUP(C36,'Division 1'!$B$3:$C$102,2,FALSE)</f>
        <v>#N/A</v>
      </c>
      <c r="U36" s="45" t="e">
        <f>VLOOKUP(C36,'Division 2'!$B$3:$C$99,2,FALSE)</f>
        <v>#N/A</v>
      </c>
      <c r="V36" s="45">
        <f>IF(ISNUMBER(B36),IF(S36=1,VLOOKUP(C36,'Division 1'!$B$3:$D$102,3,FALSE),VLOOKUP(C36,'Division 2'!$B$3:$D$99,3,FALSE)),0)</f>
        <v>0</v>
      </c>
      <c r="W36">
        <f t="shared" si="15"/>
        <v>0</v>
      </c>
    </row>
    <row r="37" spans="4:23" x14ac:dyDescent="0.25">
      <c r="D37">
        <f t="shared" si="16"/>
        <v>0</v>
      </c>
      <c r="E37" s="22"/>
      <c r="F37" s="45">
        <f t="shared" si="1"/>
        <v>0</v>
      </c>
      <c r="G37" s="23" t="str">
        <f t="shared" si="2"/>
        <v/>
      </c>
      <c r="H37" s="45">
        <f t="shared" si="3"/>
        <v>0</v>
      </c>
      <c r="I37" s="45">
        <f t="shared" si="4"/>
        <v>0</v>
      </c>
      <c r="J37" s="23" t="str">
        <f t="shared" si="5"/>
        <v/>
      </c>
      <c r="K37" s="45">
        <f t="shared" si="6"/>
        <v>0</v>
      </c>
      <c r="L37" s="45">
        <f t="shared" si="7"/>
        <v>0</v>
      </c>
      <c r="M37" s="23" t="str">
        <f t="shared" si="8"/>
        <v/>
      </c>
      <c r="N37" s="45">
        <f t="shared" si="9"/>
        <v>0</v>
      </c>
      <c r="O37" s="45">
        <f t="shared" si="10"/>
        <v>0</v>
      </c>
      <c r="P37" s="23" t="str">
        <f t="shared" si="11"/>
        <v/>
      </c>
      <c r="Q37" s="45">
        <f t="shared" si="12"/>
        <v>0</v>
      </c>
      <c r="R37" s="45">
        <f t="shared" si="13"/>
        <v>0</v>
      </c>
      <c r="S37" s="45">
        <f t="shared" si="14"/>
        <v>0</v>
      </c>
      <c r="T37" s="45" t="e">
        <f>VLOOKUP(C37,'Division 1'!$B$3:$C$102,2,FALSE)</f>
        <v>#N/A</v>
      </c>
      <c r="U37" s="45" t="e">
        <f>VLOOKUP(C37,'Division 2'!$B$3:$C$99,2,FALSE)</f>
        <v>#N/A</v>
      </c>
      <c r="V37" s="45">
        <f>IF(ISNUMBER(B37),IF(S37=1,VLOOKUP(C37,'Division 1'!$B$3:$D$102,3,FALSE),VLOOKUP(C37,'Division 2'!$B$3:$D$99,3,FALSE)),0)</f>
        <v>0</v>
      </c>
      <c r="W37">
        <f t="shared" si="15"/>
        <v>0</v>
      </c>
    </row>
    <row r="38" spans="4:23" x14ac:dyDescent="0.25">
      <c r="D38">
        <f t="shared" si="16"/>
        <v>0</v>
      </c>
      <c r="E38" s="22"/>
      <c r="F38" s="45">
        <f t="shared" si="1"/>
        <v>0</v>
      </c>
      <c r="G38" s="23" t="str">
        <f t="shared" si="2"/>
        <v/>
      </c>
      <c r="H38" s="45">
        <f t="shared" si="3"/>
        <v>0</v>
      </c>
      <c r="I38" s="45">
        <f t="shared" si="4"/>
        <v>0</v>
      </c>
      <c r="J38" s="23" t="str">
        <f t="shared" si="5"/>
        <v/>
      </c>
      <c r="K38" s="45">
        <f t="shared" si="6"/>
        <v>0</v>
      </c>
      <c r="L38" s="45">
        <f t="shared" si="7"/>
        <v>0</v>
      </c>
      <c r="M38" s="23" t="str">
        <f t="shared" si="8"/>
        <v/>
      </c>
      <c r="N38" s="45">
        <f t="shared" si="9"/>
        <v>0</v>
      </c>
      <c r="O38" s="45">
        <f t="shared" si="10"/>
        <v>0</v>
      </c>
      <c r="P38" s="23" t="str">
        <f t="shared" si="11"/>
        <v/>
      </c>
      <c r="Q38" s="45">
        <f t="shared" si="12"/>
        <v>0</v>
      </c>
      <c r="R38" s="45">
        <f t="shared" si="13"/>
        <v>0</v>
      </c>
      <c r="S38" s="45">
        <f t="shared" si="14"/>
        <v>0</v>
      </c>
      <c r="T38" s="45" t="e">
        <f>VLOOKUP(C38,'Division 1'!$B$3:$C$102,2,FALSE)</f>
        <v>#N/A</v>
      </c>
      <c r="U38" s="45" t="e">
        <f>VLOOKUP(C38,'Division 2'!$B$3:$C$99,2,FALSE)</f>
        <v>#N/A</v>
      </c>
      <c r="V38" s="45">
        <f>IF(ISNUMBER(B38),IF(S38=1,VLOOKUP(C38,'Division 1'!$B$3:$D$102,3,FALSE),VLOOKUP(C38,'Division 2'!$B$3:$D$99,3,FALSE)),0)</f>
        <v>0</v>
      </c>
      <c r="W38">
        <f t="shared" si="15"/>
        <v>0</v>
      </c>
    </row>
    <row r="39" spans="4:23" x14ac:dyDescent="0.25">
      <c r="D39">
        <f t="shared" si="16"/>
        <v>0</v>
      </c>
      <c r="E39" s="22"/>
      <c r="F39" s="45">
        <f t="shared" si="1"/>
        <v>0</v>
      </c>
      <c r="G39" s="23" t="str">
        <f t="shared" si="2"/>
        <v/>
      </c>
      <c r="H39" s="45">
        <f t="shared" si="3"/>
        <v>0</v>
      </c>
      <c r="I39" s="45">
        <f t="shared" si="4"/>
        <v>0</v>
      </c>
      <c r="J39" s="23" t="str">
        <f t="shared" si="5"/>
        <v/>
      </c>
      <c r="K39" s="45">
        <f t="shared" si="6"/>
        <v>0</v>
      </c>
      <c r="L39" s="45">
        <f t="shared" si="7"/>
        <v>0</v>
      </c>
      <c r="M39" s="23" t="str">
        <f t="shared" si="8"/>
        <v/>
      </c>
      <c r="N39" s="45">
        <f t="shared" si="9"/>
        <v>0</v>
      </c>
      <c r="O39" s="45">
        <f t="shared" si="10"/>
        <v>0</v>
      </c>
      <c r="P39" s="23" t="str">
        <f t="shared" si="11"/>
        <v/>
      </c>
      <c r="Q39" s="45">
        <f t="shared" si="12"/>
        <v>0</v>
      </c>
      <c r="R39" s="45">
        <f t="shared" si="13"/>
        <v>0</v>
      </c>
      <c r="S39" s="45">
        <f t="shared" si="14"/>
        <v>0</v>
      </c>
      <c r="T39" s="45" t="e">
        <f>VLOOKUP(C39,'Division 1'!$B$3:$C$102,2,FALSE)</f>
        <v>#N/A</v>
      </c>
      <c r="U39" s="45" t="e">
        <f>VLOOKUP(C39,'Division 2'!$B$3:$C$99,2,FALSE)</f>
        <v>#N/A</v>
      </c>
      <c r="V39" s="45">
        <f>IF(ISNUMBER(B39),IF(S39=1,VLOOKUP(C39,'Division 1'!$B$3:$D$102,3,FALSE),VLOOKUP(C39,'Division 2'!$B$3:$D$99,3,FALSE)),0)</f>
        <v>0</v>
      </c>
      <c r="W39">
        <f t="shared" si="15"/>
        <v>0</v>
      </c>
    </row>
    <row r="40" spans="4:23" x14ac:dyDescent="0.25">
      <c r="D40">
        <f t="shared" si="16"/>
        <v>0</v>
      </c>
      <c r="E40" s="22"/>
      <c r="F40" s="45">
        <f t="shared" si="1"/>
        <v>0</v>
      </c>
      <c r="G40" s="23" t="str">
        <f t="shared" si="2"/>
        <v/>
      </c>
      <c r="H40" s="45">
        <f t="shared" si="3"/>
        <v>0</v>
      </c>
      <c r="I40" s="45">
        <f t="shared" si="4"/>
        <v>0</v>
      </c>
      <c r="J40" s="23" t="str">
        <f t="shared" si="5"/>
        <v/>
      </c>
      <c r="K40" s="45">
        <f t="shared" si="6"/>
        <v>0</v>
      </c>
      <c r="L40" s="45">
        <f t="shared" si="7"/>
        <v>0</v>
      </c>
      <c r="M40" s="23" t="str">
        <f t="shared" si="8"/>
        <v/>
      </c>
      <c r="N40" s="45">
        <f t="shared" si="9"/>
        <v>0</v>
      </c>
      <c r="O40" s="45">
        <f t="shared" si="10"/>
        <v>0</v>
      </c>
      <c r="P40" s="23" t="str">
        <f t="shared" si="11"/>
        <v/>
      </c>
      <c r="Q40" s="45">
        <f t="shared" si="12"/>
        <v>0</v>
      </c>
      <c r="R40" s="45">
        <f t="shared" si="13"/>
        <v>0</v>
      </c>
      <c r="S40" s="45">
        <f t="shared" si="14"/>
        <v>0</v>
      </c>
      <c r="T40" s="45" t="e">
        <f>VLOOKUP(C40,'Division 1'!$B$3:$C$102,2,FALSE)</f>
        <v>#N/A</v>
      </c>
      <c r="U40" s="45" t="e">
        <f>VLOOKUP(C40,'Division 2'!$B$3:$C$99,2,FALSE)</f>
        <v>#N/A</v>
      </c>
      <c r="V40" s="45">
        <f>IF(ISNUMBER(B40),IF(S40=1,VLOOKUP(C40,'Division 1'!$B$3:$D$102,3,FALSE),VLOOKUP(C40,'Division 2'!$B$3:$D$99,3,FALSE)),0)</f>
        <v>0</v>
      </c>
      <c r="W40">
        <f t="shared" si="15"/>
        <v>0</v>
      </c>
    </row>
    <row r="41" spans="4:23" x14ac:dyDescent="0.25">
      <c r="D41">
        <f t="shared" si="16"/>
        <v>0</v>
      </c>
      <c r="E41" s="22"/>
      <c r="F41" s="45">
        <f t="shared" si="1"/>
        <v>0</v>
      </c>
      <c r="G41" s="23" t="str">
        <f t="shared" si="2"/>
        <v/>
      </c>
      <c r="H41" s="45">
        <f t="shared" si="3"/>
        <v>0</v>
      </c>
      <c r="I41" s="45">
        <f t="shared" si="4"/>
        <v>0</v>
      </c>
      <c r="J41" s="23" t="str">
        <f t="shared" si="5"/>
        <v/>
      </c>
      <c r="K41" s="45">
        <f t="shared" si="6"/>
        <v>0</v>
      </c>
      <c r="L41" s="45">
        <f t="shared" si="7"/>
        <v>0</v>
      </c>
      <c r="M41" s="23" t="str">
        <f t="shared" si="8"/>
        <v/>
      </c>
      <c r="N41" s="45">
        <f t="shared" si="9"/>
        <v>0</v>
      </c>
      <c r="O41" s="45">
        <f t="shared" si="10"/>
        <v>0</v>
      </c>
      <c r="P41" s="23" t="str">
        <f t="shared" si="11"/>
        <v/>
      </c>
      <c r="Q41" s="45">
        <f t="shared" si="12"/>
        <v>0</v>
      </c>
      <c r="R41" s="45">
        <f t="shared" si="13"/>
        <v>0</v>
      </c>
      <c r="S41" s="45">
        <f t="shared" si="14"/>
        <v>0</v>
      </c>
      <c r="T41" s="45" t="e">
        <f>VLOOKUP(C41,'Division 1'!$B$3:$C$102,2,FALSE)</f>
        <v>#N/A</v>
      </c>
      <c r="U41" s="45" t="e">
        <f>VLOOKUP(C41,'Division 2'!$B$3:$C$99,2,FALSE)</f>
        <v>#N/A</v>
      </c>
      <c r="V41" s="45">
        <f>IF(ISNUMBER(B41),IF(S41=1,VLOOKUP(C41,'Division 1'!$B$3:$D$102,3,FALSE),VLOOKUP(C41,'Division 2'!$B$3:$D$99,3,FALSE)),0)</f>
        <v>0</v>
      </c>
      <c r="W41">
        <f t="shared" si="15"/>
        <v>0</v>
      </c>
    </row>
    <row r="42" spans="4:23" x14ac:dyDescent="0.25">
      <c r="D42">
        <f t="shared" si="16"/>
        <v>0</v>
      </c>
      <c r="E42" s="22"/>
      <c r="F42" s="45">
        <f t="shared" si="1"/>
        <v>0</v>
      </c>
      <c r="G42" s="23" t="str">
        <f t="shared" si="2"/>
        <v/>
      </c>
      <c r="H42" s="45">
        <f t="shared" si="3"/>
        <v>0</v>
      </c>
      <c r="I42" s="45">
        <f t="shared" si="4"/>
        <v>0</v>
      </c>
      <c r="J42" s="23" t="str">
        <f t="shared" si="5"/>
        <v/>
      </c>
      <c r="K42" s="45">
        <f t="shared" si="6"/>
        <v>0</v>
      </c>
      <c r="L42" s="45">
        <f t="shared" si="7"/>
        <v>0</v>
      </c>
      <c r="M42" s="23" t="str">
        <f t="shared" si="8"/>
        <v/>
      </c>
      <c r="N42" s="45">
        <f t="shared" si="9"/>
        <v>0</v>
      </c>
      <c r="O42" s="45">
        <f t="shared" si="10"/>
        <v>0</v>
      </c>
      <c r="P42" s="23" t="str">
        <f t="shared" si="11"/>
        <v/>
      </c>
      <c r="Q42" s="45">
        <f t="shared" si="12"/>
        <v>0</v>
      </c>
      <c r="R42" s="45">
        <f t="shared" si="13"/>
        <v>0</v>
      </c>
      <c r="S42" s="45">
        <f t="shared" si="14"/>
        <v>0</v>
      </c>
      <c r="T42" s="45" t="e">
        <f>VLOOKUP(C42,'Division 1'!$B$3:$C$102,2,FALSE)</f>
        <v>#N/A</v>
      </c>
      <c r="U42" s="45" t="e">
        <f>VLOOKUP(C42,'Division 2'!$B$3:$C$99,2,FALSE)</f>
        <v>#N/A</v>
      </c>
      <c r="V42" s="45">
        <f>IF(ISNUMBER(B42),IF(S42=1,VLOOKUP(C42,'Division 1'!$B$3:$D$102,3,FALSE),VLOOKUP(C42,'Division 2'!$B$3:$D$99,3,FALSE)),0)</f>
        <v>0</v>
      </c>
      <c r="W42">
        <f t="shared" si="15"/>
        <v>0</v>
      </c>
    </row>
    <row r="43" spans="4:23" x14ac:dyDescent="0.25">
      <c r="D43">
        <f t="shared" si="16"/>
        <v>0</v>
      </c>
      <c r="E43" s="22"/>
      <c r="F43" s="45">
        <f t="shared" si="1"/>
        <v>0</v>
      </c>
      <c r="G43" s="23" t="str">
        <f t="shared" si="2"/>
        <v/>
      </c>
      <c r="H43" s="45">
        <f t="shared" si="3"/>
        <v>0</v>
      </c>
      <c r="I43" s="45">
        <f t="shared" si="4"/>
        <v>0</v>
      </c>
      <c r="J43" s="23" t="str">
        <f t="shared" si="5"/>
        <v/>
      </c>
      <c r="K43" s="45">
        <f t="shared" si="6"/>
        <v>0</v>
      </c>
      <c r="L43" s="45">
        <f t="shared" si="7"/>
        <v>0</v>
      </c>
      <c r="M43" s="23" t="str">
        <f t="shared" si="8"/>
        <v/>
      </c>
      <c r="N43" s="45">
        <f t="shared" si="9"/>
        <v>0</v>
      </c>
      <c r="O43" s="45">
        <f t="shared" si="10"/>
        <v>0</v>
      </c>
      <c r="P43" s="23" t="str">
        <f t="shared" si="11"/>
        <v/>
      </c>
      <c r="Q43" s="45">
        <f t="shared" si="12"/>
        <v>0</v>
      </c>
      <c r="R43" s="45">
        <f t="shared" si="13"/>
        <v>0</v>
      </c>
      <c r="S43" s="45">
        <f t="shared" si="14"/>
        <v>0</v>
      </c>
      <c r="T43" s="45" t="e">
        <f>VLOOKUP(C43,'Division 1'!$B$3:$C$102,2,FALSE)</f>
        <v>#N/A</v>
      </c>
      <c r="U43" s="45" t="e">
        <f>VLOOKUP(C43,'Division 2'!$B$3:$C$99,2,FALSE)</f>
        <v>#N/A</v>
      </c>
      <c r="V43" s="45">
        <f>IF(ISNUMBER(B43),IF(S43=1,VLOOKUP(C43,'Division 1'!$B$3:$D$102,3,FALSE),VLOOKUP(C43,'Division 2'!$B$3:$D$99,3,FALSE)),0)</f>
        <v>0</v>
      </c>
      <c r="W43">
        <f t="shared" si="15"/>
        <v>0</v>
      </c>
    </row>
    <row r="44" spans="4:23" x14ac:dyDescent="0.25">
      <c r="D44">
        <f t="shared" si="16"/>
        <v>0</v>
      </c>
      <c r="E44" s="22"/>
      <c r="F44" s="45">
        <f t="shared" si="1"/>
        <v>0</v>
      </c>
      <c r="G44" s="23" t="str">
        <f t="shared" si="2"/>
        <v/>
      </c>
      <c r="H44" s="45">
        <f t="shared" si="3"/>
        <v>0</v>
      </c>
      <c r="I44" s="45">
        <f t="shared" si="4"/>
        <v>0</v>
      </c>
      <c r="J44" s="23" t="str">
        <f t="shared" si="5"/>
        <v/>
      </c>
      <c r="K44" s="45">
        <f t="shared" si="6"/>
        <v>0</v>
      </c>
      <c r="L44" s="45">
        <f t="shared" si="7"/>
        <v>0</v>
      </c>
      <c r="M44" s="23" t="str">
        <f t="shared" si="8"/>
        <v/>
      </c>
      <c r="N44" s="45">
        <f t="shared" si="9"/>
        <v>0</v>
      </c>
      <c r="O44" s="45">
        <f t="shared" si="10"/>
        <v>0</v>
      </c>
      <c r="P44" s="23" t="str">
        <f t="shared" si="11"/>
        <v/>
      </c>
      <c r="Q44" s="45">
        <f t="shared" si="12"/>
        <v>0</v>
      </c>
      <c r="R44" s="45">
        <f t="shared" si="13"/>
        <v>0</v>
      </c>
      <c r="S44" s="45">
        <f t="shared" si="14"/>
        <v>0</v>
      </c>
      <c r="T44" s="45" t="e">
        <f>VLOOKUP(C44,'Division 1'!$B$3:$C$102,2,FALSE)</f>
        <v>#N/A</v>
      </c>
      <c r="U44" s="45" t="e">
        <f>VLOOKUP(C44,'Division 2'!$B$3:$C$99,2,FALSE)</f>
        <v>#N/A</v>
      </c>
      <c r="V44" s="45">
        <f>IF(ISNUMBER(B44),IF(S44=1,VLOOKUP(C44,'Division 1'!$B$3:$D$102,3,FALSE),VLOOKUP(C44,'Division 2'!$B$3:$D$99,3,FALSE)),0)</f>
        <v>0</v>
      </c>
      <c r="W44">
        <f t="shared" si="15"/>
        <v>0</v>
      </c>
    </row>
    <row r="45" spans="4:23" x14ac:dyDescent="0.25">
      <c r="D45">
        <f t="shared" si="16"/>
        <v>0</v>
      </c>
      <c r="E45" s="22"/>
      <c r="F45" s="45">
        <f t="shared" si="1"/>
        <v>0</v>
      </c>
      <c r="G45" s="23" t="str">
        <f t="shared" si="2"/>
        <v/>
      </c>
      <c r="H45" s="45">
        <f t="shared" si="3"/>
        <v>0</v>
      </c>
      <c r="I45" s="45">
        <f t="shared" si="4"/>
        <v>0</v>
      </c>
      <c r="J45" s="23" t="str">
        <f t="shared" si="5"/>
        <v/>
      </c>
      <c r="K45" s="45">
        <f t="shared" si="6"/>
        <v>0</v>
      </c>
      <c r="L45" s="45">
        <f t="shared" si="7"/>
        <v>0</v>
      </c>
      <c r="M45" s="23" t="str">
        <f t="shared" si="8"/>
        <v/>
      </c>
      <c r="N45" s="45">
        <f t="shared" si="9"/>
        <v>0</v>
      </c>
      <c r="O45" s="45">
        <f t="shared" si="10"/>
        <v>0</v>
      </c>
      <c r="P45" s="23" t="str">
        <f t="shared" si="11"/>
        <v/>
      </c>
      <c r="Q45" s="45">
        <f t="shared" si="12"/>
        <v>0</v>
      </c>
      <c r="R45" s="45">
        <f t="shared" si="13"/>
        <v>0</v>
      </c>
      <c r="S45" s="45">
        <f t="shared" si="14"/>
        <v>0</v>
      </c>
      <c r="T45" s="45" t="e">
        <f>VLOOKUP(C45,'Division 1'!$B$3:$C$102,2,FALSE)</f>
        <v>#N/A</v>
      </c>
      <c r="U45" s="45" t="e">
        <f>VLOOKUP(C45,'Division 2'!$B$3:$C$99,2,FALSE)</f>
        <v>#N/A</v>
      </c>
      <c r="V45" s="45">
        <f>IF(ISNUMBER(B45),IF(S45=1,VLOOKUP(C45,'Division 1'!$B$3:$D$102,3,FALSE),VLOOKUP(C45,'Division 2'!$B$3:$D$99,3,FALSE)),0)</f>
        <v>0</v>
      </c>
      <c r="W45">
        <f t="shared" si="15"/>
        <v>0</v>
      </c>
    </row>
    <row r="46" spans="4:23" x14ac:dyDescent="0.25">
      <c r="D46">
        <f t="shared" si="16"/>
        <v>0</v>
      </c>
      <c r="E46" s="22"/>
      <c r="F46" s="45">
        <f t="shared" si="1"/>
        <v>0</v>
      </c>
      <c r="G46" s="23" t="str">
        <f t="shared" si="2"/>
        <v/>
      </c>
      <c r="H46" s="45">
        <f t="shared" si="3"/>
        <v>0</v>
      </c>
      <c r="I46" s="45">
        <f t="shared" si="4"/>
        <v>0</v>
      </c>
      <c r="J46" s="23" t="str">
        <f t="shared" si="5"/>
        <v/>
      </c>
      <c r="K46" s="45">
        <f t="shared" si="6"/>
        <v>0</v>
      </c>
      <c r="L46" s="45">
        <f t="shared" si="7"/>
        <v>0</v>
      </c>
      <c r="M46" s="23" t="str">
        <f t="shared" si="8"/>
        <v/>
      </c>
      <c r="N46" s="45">
        <f t="shared" si="9"/>
        <v>0</v>
      </c>
      <c r="O46" s="45">
        <f t="shared" si="10"/>
        <v>0</v>
      </c>
      <c r="P46" s="23" t="str">
        <f t="shared" si="11"/>
        <v/>
      </c>
      <c r="Q46" s="45">
        <f t="shared" si="12"/>
        <v>0</v>
      </c>
      <c r="R46" s="45">
        <f t="shared" si="13"/>
        <v>0</v>
      </c>
      <c r="S46" s="45">
        <f t="shared" si="14"/>
        <v>0</v>
      </c>
      <c r="T46" s="45" t="e">
        <f>VLOOKUP(C46,'Division 1'!$B$3:$C$102,2,FALSE)</f>
        <v>#N/A</v>
      </c>
      <c r="U46" s="45" t="e">
        <f>VLOOKUP(C46,'Division 2'!$B$3:$C$99,2,FALSE)</f>
        <v>#N/A</v>
      </c>
      <c r="V46" s="45">
        <f>IF(ISNUMBER(B46),IF(S46=1,VLOOKUP(C46,'Division 1'!$B$3:$D$102,3,FALSE),VLOOKUP(C46,'Division 2'!$B$3:$D$99,3,FALSE)),0)</f>
        <v>0</v>
      </c>
      <c r="W46">
        <f t="shared" si="15"/>
        <v>0</v>
      </c>
    </row>
    <row r="47" spans="4:23" x14ac:dyDescent="0.25">
      <c r="D47">
        <f t="shared" si="16"/>
        <v>0</v>
      </c>
      <c r="E47" s="22"/>
      <c r="F47" s="45">
        <f t="shared" si="1"/>
        <v>0</v>
      </c>
      <c r="G47" s="23" t="str">
        <f t="shared" si="2"/>
        <v/>
      </c>
      <c r="H47" s="45">
        <f t="shared" si="3"/>
        <v>0</v>
      </c>
      <c r="I47" s="45">
        <f t="shared" si="4"/>
        <v>0</v>
      </c>
      <c r="J47" s="23" t="str">
        <f t="shared" si="5"/>
        <v/>
      </c>
      <c r="K47" s="45">
        <f t="shared" si="6"/>
        <v>0</v>
      </c>
      <c r="L47" s="45">
        <f t="shared" si="7"/>
        <v>0</v>
      </c>
      <c r="M47" s="23" t="str">
        <f t="shared" si="8"/>
        <v/>
      </c>
      <c r="N47" s="45">
        <f t="shared" si="9"/>
        <v>0</v>
      </c>
      <c r="O47" s="45">
        <f t="shared" si="10"/>
        <v>0</v>
      </c>
      <c r="P47" s="23" t="str">
        <f t="shared" si="11"/>
        <v/>
      </c>
      <c r="Q47" s="45">
        <f t="shared" si="12"/>
        <v>0</v>
      </c>
      <c r="R47" s="45">
        <f t="shared" si="13"/>
        <v>0</v>
      </c>
      <c r="S47" s="45">
        <f t="shared" si="14"/>
        <v>0</v>
      </c>
      <c r="T47" s="45" t="e">
        <f>VLOOKUP(C47,'Division 1'!$B$3:$C$102,2,FALSE)</f>
        <v>#N/A</v>
      </c>
      <c r="U47" s="45" t="e">
        <f>VLOOKUP(C47,'Division 2'!$B$3:$C$99,2,FALSE)</f>
        <v>#N/A</v>
      </c>
      <c r="V47" s="45">
        <f>IF(ISNUMBER(B47),IF(S47=1,VLOOKUP(C47,'Division 1'!$B$3:$D$102,3,FALSE),VLOOKUP(C47,'Division 2'!$B$3:$D$99,3,FALSE)),0)</f>
        <v>0</v>
      </c>
      <c r="W47">
        <f t="shared" si="15"/>
        <v>0</v>
      </c>
    </row>
    <row r="48" spans="4:23" x14ac:dyDescent="0.25">
      <c r="D48">
        <f t="shared" si="16"/>
        <v>0</v>
      </c>
      <c r="E48" s="22"/>
      <c r="F48" s="45">
        <f t="shared" si="1"/>
        <v>0</v>
      </c>
      <c r="G48" s="23" t="str">
        <f t="shared" si="2"/>
        <v/>
      </c>
      <c r="H48" s="45">
        <f t="shared" si="3"/>
        <v>0</v>
      </c>
      <c r="I48" s="45">
        <f t="shared" si="4"/>
        <v>0</v>
      </c>
      <c r="J48" s="23" t="str">
        <f t="shared" si="5"/>
        <v/>
      </c>
      <c r="K48" s="45">
        <f t="shared" si="6"/>
        <v>0</v>
      </c>
      <c r="L48" s="45">
        <f t="shared" si="7"/>
        <v>0</v>
      </c>
      <c r="M48" s="23" t="str">
        <f t="shared" si="8"/>
        <v/>
      </c>
      <c r="N48" s="45">
        <f t="shared" si="9"/>
        <v>0</v>
      </c>
      <c r="O48" s="45">
        <f t="shared" si="10"/>
        <v>0</v>
      </c>
      <c r="P48" s="23" t="str">
        <f t="shared" si="11"/>
        <v/>
      </c>
      <c r="Q48" s="45">
        <f t="shared" si="12"/>
        <v>0</v>
      </c>
      <c r="R48" s="45">
        <f t="shared" si="13"/>
        <v>0</v>
      </c>
      <c r="S48" s="45">
        <f t="shared" si="14"/>
        <v>0</v>
      </c>
      <c r="T48" s="45" t="e">
        <f>VLOOKUP(C48,'Division 1'!$B$3:$C$102,2,FALSE)</f>
        <v>#N/A</v>
      </c>
      <c r="U48" s="45" t="e">
        <f>VLOOKUP(C48,'Division 2'!$B$3:$C$99,2,FALSE)</f>
        <v>#N/A</v>
      </c>
      <c r="V48" s="45">
        <f>IF(ISNUMBER(B48),IF(S48=1,VLOOKUP(C48,'Division 1'!$B$3:$D$102,3,FALSE),VLOOKUP(C48,'Division 2'!$B$3:$D$99,3,FALSE)),0)</f>
        <v>0</v>
      </c>
      <c r="W48">
        <f t="shared" si="15"/>
        <v>0</v>
      </c>
    </row>
    <row r="49" spans="4:23" x14ac:dyDescent="0.25">
      <c r="D49">
        <f t="shared" si="16"/>
        <v>0</v>
      </c>
      <c r="E49" s="22"/>
      <c r="F49" s="45">
        <f t="shared" si="1"/>
        <v>0</v>
      </c>
      <c r="G49" s="23" t="str">
        <f t="shared" si="2"/>
        <v/>
      </c>
      <c r="H49" s="45">
        <f t="shared" si="3"/>
        <v>0</v>
      </c>
      <c r="I49" s="45">
        <f t="shared" si="4"/>
        <v>0</v>
      </c>
      <c r="J49" s="23" t="str">
        <f t="shared" si="5"/>
        <v/>
      </c>
      <c r="K49" s="45">
        <f t="shared" si="6"/>
        <v>0</v>
      </c>
      <c r="L49" s="45">
        <f t="shared" si="7"/>
        <v>0</v>
      </c>
      <c r="M49" s="23" t="str">
        <f t="shared" si="8"/>
        <v/>
      </c>
      <c r="N49" s="45">
        <f t="shared" si="9"/>
        <v>0</v>
      </c>
      <c r="O49" s="45">
        <f t="shared" si="10"/>
        <v>0</v>
      </c>
      <c r="P49" s="23" t="str">
        <f t="shared" si="11"/>
        <v/>
      </c>
      <c r="Q49" s="45">
        <f t="shared" si="12"/>
        <v>0</v>
      </c>
      <c r="R49" s="45">
        <f t="shared" si="13"/>
        <v>0</v>
      </c>
      <c r="S49" s="45">
        <f t="shared" si="14"/>
        <v>0</v>
      </c>
      <c r="T49" s="45" t="e">
        <f>VLOOKUP(C49,'Division 1'!$B$3:$C$102,2,FALSE)</f>
        <v>#N/A</v>
      </c>
      <c r="U49" s="45" t="e">
        <f>VLOOKUP(C49,'Division 2'!$B$3:$C$99,2,FALSE)</f>
        <v>#N/A</v>
      </c>
      <c r="V49" s="45">
        <f>IF(ISNUMBER(B49),IF(S49=1,VLOOKUP(C49,'Division 1'!$B$3:$D$102,3,FALSE),VLOOKUP(C49,'Division 2'!$B$3:$D$99,3,FALSE)),0)</f>
        <v>0</v>
      </c>
      <c r="W49">
        <f t="shared" si="15"/>
        <v>0</v>
      </c>
    </row>
    <row r="50" spans="4:23" x14ac:dyDescent="0.25">
      <c r="D50">
        <f t="shared" si="16"/>
        <v>0</v>
      </c>
      <c r="E50" s="22"/>
      <c r="F50" s="45">
        <f t="shared" si="1"/>
        <v>0</v>
      </c>
      <c r="G50" s="23" t="str">
        <f t="shared" si="2"/>
        <v/>
      </c>
      <c r="H50" s="45">
        <f t="shared" si="3"/>
        <v>0</v>
      </c>
      <c r="I50" s="45">
        <f t="shared" si="4"/>
        <v>0</v>
      </c>
      <c r="J50" s="23" t="str">
        <f t="shared" si="5"/>
        <v/>
      </c>
      <c r="K50" s="45">
        <f t="shared" si="6"/>
        <v>0</v>
      </c>
      <c r="L50" s="45">
        <f t="shared" si="7"/>
        <v>0</v>
      </c>
      <c r="M50" s="23" t="str">
        <f t="shared" si="8"/>
        <v/>
      </c>
      <c r="N50" s="45">
        <f t="shared" si="9"/>
        <v>0</v>
      </c>
      <c r="O50" s="45">
        <f t="shared" si="10"/>
        <v>0</v>
      </c>
      <c r="P50" s="23" t="str">
        <f t="shared" si="11"/>
        <v/>
      </c>
      <c r="Q50" s="45">
        <f t="shared" si="12"/>
        <v>0</v>
      </c>
      <c r="R50" s="45">
        <f t="shared" si="13"/>
        <v>0</v>
      </c>
      <c r="S50" s="45">
        <f t="shared" si="14"/>
        <v>0</v>
      </c>
      <c r="T50" s="45" t="e">
        <f>VLOOKUP(C50,'Division 1'!$B$3:$C$102,2,FALSE)</f>
        <v>#N/A</v>
      </c>
      <c r="U50" s="45" t="e">
        <f>VLOOKUP(C50,'Division 2'!$B$3:$C$99,2,FALSE)</f>
        <v>#N/A</v>
      </c>
      <c r="V50" s="45">
        <f>IF(ISNUMBER(B50),IF(S50=1,VLOOKUP(C50,'Division 1'!$B$3:$D$102,3,FALSE),VLOOKUP(C50,'Division 2'!$B$3:$D$99,3,FALSE)),0)</f>
        <v>0</v>
      </c>
      <c r="W50">
        <f t="shared" si="15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People!$A$1:$A$120</xm:f>
          </x14:formula1>
          <xm:sqref>C4:C50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E16" sqref="E16"/>
    </sheetView>
  </sheetViews>
  <sheetFormatPr defaultRowHeight="15" x14ac:dyDescent="0.25"/>
  <cols>
    <col min="2" max="2" width="10.7109375" bestFit="1" customWidth="1"/>
    <col min="3" max="4" width="17.5703125" customWidth="1"/>
  </cols>
  <sheetData>
    <row r="1" spans="1:23" x14ac:dyDescent="0.25">
      <c r="A1" t="s">
        <v>134</v>
      </c>
      <c r="B1">
        <f>COUNTIF(A4:A50,"old")</f>
        <v>0</v>
      </c>
      <c r="F1" s="21"/>
      <c r="G1" s="59" t="s">
        <v>128</v>
      </c>
      <c r="H1" s="59"/>
      <c r="I1" s="59"/>
      <c r="J1" s="59"/>
      <c r="K1" s="59"/>
      <c r="L1" s="59"/>
      <c r="M1" s="59" t="s">
        <v>127</v>
      </c>
      <c r="N1" s="59"/>
      <c r="O1" s="59"/>
      <c r="P1" s="59"/>
      <c r="Q1" s="59"/>
      <c r="R1" s="59"/>
      <c r="S1" s="21"/>
      <c r="T1" s="21"/>
      <c r="U1" s="21"/>
      <c r="V1" s="21"/>
    </row>
    <row r="2" spans="1:23" x14ac:dyDescent="0.25">
      <c r="A2" t="s">
        <v>0</v>
      </c>
      <c r="B2">
        <f>COUNT(B4:B50)</f>
        <v>12</v>
      </c>
      <c r="F2" s="21"/>
      <c r="G2" s="59" t="s">
        <v>120</v>
      </c>
      <c r="H2" s="59"/>
      <c r="I2" s="59"/>
      <c r="J2" s="59" t="s">
        <v>121</v>
      </c>
      <c r="K2" s="59"/>
      <c r="L2" s="59"/>
      <c r="M2" s="59" t="s">
        <v>120</v>
      </c>
      <c r="N2" s="59"/>
      <c r="O2" s="59"/>
      <c r="P2" s="59" t="s">
        <v>121</v>
      </c>
      <c r="Q2" s="59"/>
      <c r="R2" s="59"/>
      <c r="S2" s="59" t="s">
        <v>122</v>
      </c>
      <c r="T2" s="59"/>
      <c r="U2" s="59"/>
      <c r="V2" s="21"/>
    </row>
    <row r="3" spans="1:23" x14ac:dyDescent="0.25">
      <c r="B3" t="s">
        <v>29</v>
      </c>
      <c r="C3" t="s">
        <v>30</v>
      </c>
      <c r="E3" t="s">
        <v>12</v>
      </c>
      <c r="F3" s="21" t="s">
        <v>1</v>
      </c>
      <c r="G3" s="38" t="s">
        <v>12</v>
      </c>
      <c r="H3" s="38" t="s">
        <v>13</v>
      </c>
      <c r="I3" s="38" t="s">
        <v>1</v>
      </c>
      <c r="J3" s="38" t="s">
        <v>12</v>
      </c>
      <c r="K3" s="38" t="s">
        <v>13</v>
      </c>
      <c r="L3" s="38" t="s">
        <v>1</v>
      </c>
      <c r="M3" s="38" t="s">
        <v>12</v>
      </c>
      <c r="N3" s="38" t="s">
        <v>13</v>
      </c>
      <c r="O3" s="38" t="s">
        <v>1</v>
      </c>
      <c r="P3" s="38" t="s">
        <v>12</v>
      </c>
      <c r="Q3" s="38" t="s">
        <v>13</v>
      </c>
      <c r="R3" s="38" t="s">
        <v>1</v>
      </c>
      <c r="S3" s="21" t="s">
        <v>119</v>
      </c>
      <c r="T3" s="21" t="s">
        <v>120</v>
      </c>
      <c r="U3" s="21" t="s">
        <v>121</v>
      </c>
      <c r="V3" s="21" t="s">
        <v>126</v>
      </c>
    </row>
    <row r="4" spans="1:23" x14ac:dyDescent="0.25">
      <c r="B4" s="15">
        <v>44178</v>
      </c>
      <c r="C4" t="s">
        <v>5</v>
      </c>
      <c r="D4" t="str">
        <f t="shared" ref="D4:D30" si="0">IF(A4="Old",C4&amp;" Old",C4)</f>
        <v>David Walker</v>
      </c>
      <c r="E4" s="22">
        <v>2.1527777777777778E-3</v>
      </c>
      <c r="F4" s="38">
        <f t="shared" ref="F4:F30" si="1">IF(A4="old",0,I4+L4+O4+R4)</f>
        <v>10</v>
      </c>
      <c r="G4" s="23" t="str">
        <f>IF($A4="Old","",IF(AND($S4=1,$V4="F"),$E4,""))</f>
        <v/>
      </c>
      <c r="H4" s="38">
        <f>IF(ISNUMBER(G4),RANK(G4,G$4:G$30,1),0)</f>
        <v>0</v>
      </c>
      <c r="I4" s="38">
        <f>IF(A4="old",0,IF(H4=1,10,IF(H4=2,9,IF(H4=3,8,IF(H4=4,7,IF(H4=5,6,IF(H4=6,5,IF(H4=7,4,IF(H4=8,3,IF(H4=9,2,IF(H4=10,1,0)))))))))))</f>
        <v>0</v>
      </c>
      <c r="J4" s="23" t="str">
        <f>IF($A4="Old","",IF(AND($S4=2,$V4="F"),$E4,""))</f>
        <v/>
      </c>
      <c r="K4" s="38">
        <f>IF(ISNUMBER(J4),RANK(J4,J$4:J$30,1),0)</f>
        <v>0</v>
      </c>
      <c r="L4" s="38">
        <f>IF(K4=1,10,IF(K4=2,9,IF(K4=3,8,IF(K4=4,7,IF(K4=5,6,IF(K4=6,5,IF(K4=7,4,IF(K4=8,3,IF(K4=9,2,IF(K4=10,1,0))))))))))</f>
        <v>0</v>
      </c>
      <c r="M4" s="23">
        <f>IF($A4="Old","",IF(AND($S4=1,$V4="M"),$E4,""))</f>
        <v>2.1527777777777778E-3</v>
      </c>
      <c r="N4" s="38">
        <f>IF(ISNUMBER(M4),RANK(M4,M$4:M$30,1),0)</f>
        <v>1</v>
      </c>
      <c r="O4" s="38">
        <f>IF(N4=1,10,IF(N4=2,9,IF(N4=3,8,IF(N4=4,7,IF(N4=5,6,IF(N4=6,5,IF(N4=7,4,IF(N4=8,3,IF(N4=9,2,IF(N4=10,1,0))))))))))</f>
        <v>10</v>
      </c>
      <c r="P4" s="23" t="str">
        <f>IF($A4="Old","",IF(AND($S4=2,$V4="M"),$E4,""))</f>
        <v/>
      </c>
      <c r="Q4" s="38">
        <f>IF(ISNUMBER(P4),RANK(P4,P$4:P$30,1),0)</f>
        <v>0</v>
      </c>
      <c r="R4" s="38">
        <f>IF(Q4=1,10,IF(Q4=2,9,IF(Q4=3,8,IF(Q4=4,7,IF(Q4=5,6,IF(Q4=6,5,IF(Q4=7,4,IF(Q4=8,3,IF(Q4=9,2,IF(Q4=10,1,0))))))))))</f>
        <v>0</v>
      </c>
      <c r="S4" s="21">
        <f>SUMIF(T4:U4,"&gt;"&amp;0.1)</f>
        <v>1</v>
      </c>
      <c r="T4" s="21">
        <f>VLOOKUP(C4,'Division 1'!$B$3:$C$102,2,FALSE)</f>
        <v>1</v>
      </c>
      <c r="U4" s="21" t="e">
        <f>VLOOKUP(C4,'Division 2'!$B$3:$C$99,2,FALSE)</f>
        <v>#N/A</v>
      </c>
      <c r="V4" s="21" t="str">
        <f>IF(ISNUMBER(B4),IF(S4=1,VLOOKUP(C4,'Division 1'!$B$3:$D$102,3,FALSE),VLOOKUP(C4,'Division 2'!$B$3:$D$99,3,FALSE)),0)</f>
        <v>M</v>
      </c>
      <c r="W4" t="str">
        <f>C4</f>
        <v>David Walker</v>
      </c>
    </row>
    <row r="5" spans="1:23" x14ac:dyDescent="0.25">
      <c r="B5" s="15">
        <v>44193</v>
      </c>
      <c r="C5" t="s">
        <v>17</v>
      </c>
      <c r="D5" t="str">
        <f t="shared" si="0"/>
        <v>Stuart Park</v>
      </c>
      <c r="E5" s="22">
        <v>2.673611111111111E-3</v>
      </c>
      <c r="F5" s="38">
        <f t="shared" si="1"/>
        <v>7</v>
      </c>
      <c r="G5" s="23" t="str">
        <f t="shared" ref="G5:G30" si="2">IF($A5="Old","",IF(AND($S5=1,$V5="F"),$E5,""))</f>
        <v/>
      </c>
      <c r="H5" s="38">
        <f t="shared" ref="H5:H30" si="3">IF(ISNUMBER(G5),RANK(G5,G$4:G$30,1),0)</f>
        <v>0</v>
      </c>
      <c r="I5" s="38">
        <f t="shared" ref="I5:I30" si="4">IF(A5="old",0,IF(H5=1,10,IF(H5=2,9,IF(H5=3,8,IF(H5=4,7,IF(H5=5,6,IF(H5=6,5,IF(H5=7,4,IF(H5=8,3,IF(H5=9,2,IF(H5=10,1,0)))))))))))</f>
        <v>0</v>
      </c>
      <c r="J5" s="23" t="str">
        <f t="shared" ref="J5:J30" si="5">IF($A5="Old","",IF(AND($S5=2,$V5="F"),$E5,""))</f>
        <v/>
      </c>
      <c r="K5" s="38">
        <f t="shared" ref="K5:K30" si="6">IF(ISNUMBER(J5),RANK(J5,J$4:J$30,1),0)</f>
        <v>0</v>
      </c>
      <c r="L5" s="38">
        <f t="shared" ref="L5:L30" si="7">IF(K5=1,10,IF(K5=2,9,IF(K5=3,8,IF(K5=4,7,IF(K5=5,6,IF(K5=6,5,IF(K5=7,4,IF(K5=8,3,IF(K5=9,2,IF(K5=10,1,0))))))))))</f>
        <v>0</v>
      </c>
      <c r="M5" s="23">
        <f t="shared" ref="M5:M30" si="8">IF($A5="Old","",IF(AND($S5=1,$V5="M"),$E5,""))</f>
        <v>2.673611111111111E-3</v>
      </c>
      <c r="N5" s="38">
        <f t="shared" ref="N5:N30" si="9">IF(ISNUMBER(M5),RANK(M5,M$4:M$30,1),0)</f>
        <v>4</v>
      </c>
      <c r="O5" s="38">
        <f t="shared" ref="O5:O30" si="10">IF(N5=1,10,IF(N5=2,9,IF(N5=3,8,IF(N5=4,7,IF(N5=5,6,IF(N5=6,5,IF(N5=7,4,IF(N5=8,3,IF(N5=9,2,IF(N5=10,1,0))))))))))</f>
        <v>7</v>
      </c>
      <c r="P5" s="23" t="str">
        <f t="shared" ref="P5:P30" si="11">IF($A5="Old","",IF(AND($S5=2,$V5="M"),$E5,""))</f>
        <v/>
      </c>
      <c r="Q5" s="38">
        <f t="shared" ref="Q5:Q30" si="12">IF(ISNUMBER(P5),RANK(P5,P$4:P$30,1),0)</f>
        <v>0</v>
      </c>
      <c r="R5" s="38">
        <f t="shared" ref="R5:R30" si="13">IF(Q5=1,10,IF(Q5=2,9,IF(Q5=3,8,IF(Q5=4,7,IF(Q5=5,6,IF(Q5=6,5,IF(Q5=7,4,IF(Q5=8,3,IF(Q5=9,2,IF(Q5=10,1,0))))))))))</f>
        <v>0</v>
      </c>
      <c r="S5" s="21">
        <f t="shared" ref="S5:S30" si="14">SUMIF(T5:U5,"&gt;"&amp;0.1)</f>
        <v>1</v>
      </c>
      <c r="T5" s="21">
        <f>VLOOKUP(C5,'Division 1'!$B$3:$C$102,2,FALSE)</f>
        <v>1</v>
      </c>
      <c r="U5" s="21" t="e">
        <f>VLOOKUP(C5,'Division 2'!$B$3:$C$99,2,FALSE)</f>
        <v>#N/A</v>
      </c>
      <c r="V5" s="21" t="str">
        <f>IF(ISNUMBER(B5),IF(S5=1,VLOOKUP(C5,'Division 1'!$B$3:$D$102,3,FALSE),VLOOKUP(C5,'Division 2'!$B$3:$D$99,3,FALSE)),0)</f>
        <v>M</v>
      </c>
      <c r="W5" t="str">
        <f t="shared" ref="W5:W30" si="15">C5</f>
        <v>Stuart Park</v>
      </c>
    </row>
    <row r="6" spans="1:23" x14ac:dyDescent="0.25">
      <c r="B6" s="15">
        <v>44193</v>
      </c>
      <c r="C6" t="s">
        <v>3</v>
      </c>
      <c r="D6" t="str">
        <f t="shared" si="0"/>
        <v>Mark Raine</v>
      </c>
      <c r="E6" s="22">
        <v>2.2222222222222222E-3</v>
      </c>
      <c r="F6" s="38">
        <f t="shared" si="1"/>
        <v>8</v>
      </c>
      <c r="G6" s="23" t="str">
        <f t="shared" si="2"/>
        <v/>
      </c>
      <c r="H6" s="38">
        <f t="shared" si="3"/>
        <v>0</v>
      </c>
      <c r="I6" s="38">
        <f t="shared" si="4"/>
        <v>0</v>
      </c>
      <c r="J6" s="23" t="str">
        <f t="shared" si="5"/>
        <v/>
      </c>
      <c r="K6" s="38">
        <f t="shared" si="6"/>
        <v>0</v>
      </c>
      <c r="L6" s="38">
        <f t="shared" si="7"/>
        <v>0</v>
      </c>
      <c r="M6" s="23">
        <f t="shared" si="8"/>
        <v>2.2222222222222222E-3</v>
      </c>
      <c r="N6" s="38">
        <f t="shared" si="9"/>
        <v>3</v>
      </c>
      <c r="O6" s="38">
        <f t="shared" si="10"/>
        <v>8</v>
      </c>
      <c r="P6" s="23" t="str">
        <f t="shared" si="11"/>
        <v/>
      </c>
      <c r="Q6" s="38">
        <f t="shared" si="12"/>
        <v>0</v>
      </c>
      <c r="R6" s="38">
        <f t="shared" si="13"/>
        <v>0</v>
      </c>
      <c r="S6" s="21">
        <f t="shared" si="14"/>
        <v>1</v>
      </c>
      <c r="T6" s="21">
        <f>VLOOKUP(C6,'Division 1'!$B$3:$C$102,2,FALSE)</f>
        <v>1</v>
      </c>
      <c r="U6" s="21" t="e">
        <f>VLOOKUP(C6,'Division 2'!$B$3:$C$99,2,FALSE)</f>
        <v>#N/A</v>
      </c>
      <c r="V6" s="21" t="str">
        <f>IF(ISNUMBER(B6),IF(S6=1,VLOOKUP(C6,'Division 1'!$B$3:$D$102,3,FALSE),VLOOKUP(C6,'Division 2'!$B$3:$D$99,3,FALSE)),0)</f>
        <v>M</v>
      </c>
      <c r="W6" t="str">
        <f t="shared" si="15"/>
        <v>Mark Raine</v>
      </c>
    </row>
    <row r="7" spans="1:23" x14ac:dyDescent="0.25">
      <c r="B7" s="15">
        <v>44193</v>
      </c>
      <c r="C7" t="s">
        <v>75</v>
      </c>
      <c r="D7" t="str">
        <f>IF(A7="Old",C7&amp;" Old",C7)</f>
        <v>Graham Darby</v>
      </c>
      <c r="E7" s="22">
        <v>3.3680555555555551E-3</v>
      </c>
      <c r="F7" s="38">
        <f t="shared" si="1"/>
        <v>7</v>
      </c>
      <c r="G7" s="23" t="str">
        <f t="shared" si="2"/>
        <v/>
      </c>
      <c r="H7" s="38">
        <f t="shared" si="3"/>
        <v>0</v>
      </c>
      <c r="I7" s="38">
        <f t="shared" si="4"/>
        <v>0</v>
      </c>
      <c r="J7" s="23" t="str">
        <f t="shared" si="5"/>
        <v/>
      </c>
      <c r="K7" s="38">
        <f t="shared" si="6"/>
        <v>0</v>
      </c>
      <c r="L7" s="38">
        <f t="shared" si="7"/>
        <v>0</v>
      </c>
      <c r="M7" s="23" t="str">
        <f t="shared" si="8"/>
        <v/>
      </c>
      <c r="N7" s="38">
        <f t="shared" si="9"/>
        <v>0</v>
      </c>
      <c r="O7" s="38">
        <f t="shared" si="10"/>
        <v>0</v>
      </c>
      <c r="P7" s="23">
        <f t="shared" si="11"/>
        <v>3.3680555555555551E-3</v>
      </c>
      <c r="Q7" s="38">
        <f t="shared" si="12"/>
        <v>4</v>
      </c>
      <c r="R7" s="38">
        <f t="shared" si="13"/>
        <v>7</v>
      </c>
      <c r="S7" s="21">
        <f t="shared" si="14"/>
        <v>2</v>
      </c>
      <c r="T7" s="21" t="e">
        <f>VLOOKUP(C7,'Division 1'!$B$3:$C$102,2,FALSE)</f>
        <v>#N/A</v>
      </c>
      <c r="U7" s="21">
        <f>VLOOKUP(C7,'Division 2'!$B$3:$C$99,2,FALSE)</f>
        <v>2</v>
      </c>
      <c r="V7" s="21" t="str">
        <f>IF(ISNUMBER(B7),IF(S7=1,VLOOKUP(C7,'Division 1'!$B$3:$D$102,3,FALSE),VLOOKUP(C7,'Division 2'!$B$3:$D$99,3,FALSE)),0)</f>
        <v>M</v>
      </c>
      <c r="W7" t="str">
        <f t="shared" si="15"/>
        <v>Graham Darby</v>
      </c>
    </row>
    <row r="8" spans="1:23" x14ac:dyDescent="0.25">
      <c r="B8" s="15">
        <v>44193</v>
      </c>
      <c r="C8" t="s">
        <v>149</v>
      </c>
      <c r="D8" t="str">
        <f t="shared" si="0"/>
        <v>Callum Darby</v>
      </c>
      <c r="E8" s="22">
        <v>2.5578703703703705E-3</v>
      </c>
      <c r="F8" s="38">
        <f t="shared" si="1"/>
        <v>10</v>
      </c>
      <c r="G8" s="23" t="str">
        <f t="shared" si="2"/>
        <v/>
      </c>
      <c r="H8" s="38">
        <f t="shared" si="3"/>
        <v>0</v>
      </c>
      <c r="I8" s="38">
        <f t="shared" si="4"/>
        <v>0</v>
      </c>
      <c r="J8" s="23" t="str">
        <f t="shared" si="5"/>
        <v/>
      </c>
      <c r="K8" s="38">
        <f t="shared" si="6"/>
        <v>0</v>
      </c>
      <c r="L8" s="38">
        <f t="shared" si="7"/>
        <v>0</v>
      </c>
      <c r="M8" s="23" t="str">
        <f t="shared" si="8"/>
        <v/>
      </c>
      <c r="N8" s="38">
        <f t="shared" si="9"/>
        <v>0</v>
      </c>
      <c r="O8" s="38">
        <f t="shared" si="10"/>
        <v>0</v>
      </c>
      <c r="P8" s="23">
        <f t="shared" si="11"/>
        <v>2.5578703703703705E-3</v>
      </c>
      <c r="Q8" s="38">
        <f t="shared" si="12"/>
        <v>1</v>
      </c>
      <c r="R8" s="38">
        <f t="shared" si="13"/>
        <v>10</v>
      </c>
      <c r="S8" s="21">
        <f t="shared" si="14"/>
        <v>2</v>
      </c>
      <c r="T8" s="21" t="e">
        <f>VLOOKUP(C8,'Division 1'!$B$3:$C$102,2,FALSE)</f>
        <v>#N/A</v>
      </c>
      <c r="U8" s="21">
        <f>VLOOKUP(C8,'Division 2'!$B$3:$C$99,2,FALSE)</f>
        <v>2</v>
      </c>
      <c r="V8" s="21" t="str">
        <f>IF(ISNUMBER(B8),IF(S8=1,VLOOKUP(C8,'Division 1'!$B$3:$D$102,3,FALSE),VLOOKUP(C8,'Division 2'!$B$3:$D$99,3,FALSE)),0)</f>
        <v>M</v>
      </c>
      <c r="W8" t="str">
        <f t="shared" si="15"/>
        <v>Callum Darby</v>
      </c>
    </row>
    <row r="9" spans="1:23" x14ac:dyDescent="0.25">
      <c r="B9" s="15">
        <v>44193</v>
      </c>
      <c r="C9" t="s">
        <v>2</v>
      </c>
      <c r="D9" t="str">
        <f t="shared" si="0"/>
        <v>Jane Spink</v>
      </c>
      <c r="E9" s="22">
        <v>2.5810185185185185E-3</v>
      </c>
      <c r="F9" s="38">
        <f t="shared" si="1"/>
        <v>9</v>
      </c>
      <c r="G9" s="23">
        <f t="shared" si="2"/>
        <v>2.5810185185185185E-3</v>
      </c>
      <c r="H9" s="38">
        <f t="shared" si="3"/>
        <v>2</v>
      </c>
      <c r="I9" s="38">
        <f t="shared" si="4"/>
        <v>9</v>
      </c>
      <c r="J9" s="23" t="str">
        <f t="shared" si="5"/>
        <v/>
      </c>
      <c r="K9" s="38">
        <f t="shared" si="6"/>
        <v>0</v>
      </c>
      <c r="L9" s="38">
        <f t="shared" si="7"/>
        <v>0</v>
      </c>
      <c r="M9" s="23" t="str">
        <f t="shared" si="8"/>
        <v/>
      </c>
      <c r="N9" s="38">
        <f t="shared" si="9"/>
        <v>0</v>
      </c>
      <c r="O9" s="38">
        <f t="shared" si="10"/>
        <v>0</v>
      </c>
      <c r="P9" s="23" t="str">
        <f t="shared" si="11"/>
        <v/>
      </c>
      <c r="Q9" s="38">
        <f t="shared" si="12"/>
        <v>0</v>
      </c>
      <c r="R9" s="38">
        <f t="shared" si="13"/>
        <v>0</v>
      </c>
      <c r="S9" s="21">
        <f t="shared" si="14"/>
        <v>1</v>
      </c>
      <c r="T9" s="21">
        <f>VLOOKUP(C9,'Division 1'!$B$3:$C$102,2,FALSE)</f>
        <v>1</v>
      </c>
      <c r="U9" s="21" t="e">
        <f>VLOOKUP(C9,'Division 2'!$B$3:$C$99,2,FALSE)</f>
        <v>#N/A</v>
      </c>
      <c r="V9" s="21" t="str">
        <f>IF(ISNUMBER(B9),IF(S9=1,VLOOKUP(C9,'Division 1'!$B$3:$D$102,3,FALSE),VLOOKUP(C9,'Division 2'!$B$3:$D$99,3,FALSE)),0)</f>
        <v>F</v>
      </c>
      <c r="W9" t="str">
        <f t="shared" si="15"/>
        <v>Jane Spink</v>
      </c>
    </row>
    <row r="10" spans="1:23" x14ac:dyDescent="0.25">
      <c r="B10" s="15">
        <v>44193</v>
      </c>
      <c r="C10" t="s">
        <v>18</v>
      </c>
      <c r="D10" t="str">
        <f t="shared" si="0"/>
        <v>Pete King</v>
      </c>
      <c r="E10" s="22">
        <v>2.7766203703703703E-3</v>
      </c>
      <c r="F10" s="38">
        <f t="shared" si="1"/>
        <v>6</v>
      </c>
      <c r="G10" s="23" t="str">
        <f t="shared" si="2"/>
        <v/>
      </c>
      <c r="H10" s="38">
        <f t="shared" si="3"/>
        <v>0</v>
      </c>
      <c r="I10" s="38">
        <f t="shared" si="4"/>
        <v>0</v>
      </c>
      <c r="J10" s="23" t="str">
        <f t="shared" si="5"/>
        <v/>
      </c>
      <c r="K10" s="38">
        <f t="shared" si="6"/>
        <v>0</v>
      </c>
      <c r="L10" s="38">
        <f t="shared" si="7"/>
        <v>0</v>
      </c>
      <c r="M10" s="23">
        <f t="shared" si="8"/>
        <v>2.7766203703703703E-3</v>
      </c>
      <c r="N10" s="38">
        <f t="shared" si="9"/>
        <v>5</v>
      </c>
      <c r="O10" s="38">
        <f t="shared" si="10"/>
        <v>6</v>
      </c>
      <c r="P10" s="23" t="str">
        <f t="shared" si="11"/>
        <v/>
      </c>
      <c r="Q10" s="38">
        <f t="shared" si="12"/>
        <v>0</v>
      </c>
      <c r="R10" s="38">
        <f t="shared" si="13"/>
        <v>0</v>
      </c>
      <c r="S10" s="21">
        <f t="shared" si="14"/>
        <v>1</v>
      </c>
      <c r="T10" s="21">
        <f>VLOOKUP(C10,'Division 1'!$B$3:$C$102,2,FALSE)</f>
        <v>1</v>
      </c>
      <c r="U10" s="21" t="e">
        <f>VLOOKUP(C10,'Division 2'!$B$3:$C$99,2,FALSE)</f>
        <v>#N/A</v>
      </c>
      <c r="V10" s="21" t="str">
        <f>IF(ISNUMBER(B10),IF(S10=1,VLOOKUP(C10,'Division 1'!$B$3:$D$102,3,FALSE),VLOOKUP(C10,'Division 2'!$B$3:$D$99,3,FALSE)),0)</f>
        <v>M</v>
      </c>
      <c r="W10" t="str">
        <f t="shared" si="15"/>
        <v>Pete King</v>
      </c>
    </row>
    <row r="11" spans="1:23" x14ac:dyDescent="0.25">
      <c r="B11" s="15">
        <v>44193</v>
      </c>
      <c r="C11" t="s">
        <v>58</v>
      </c>
      <c r="D11" t="str">
        <f t="shared" si="0"/>
        <v>Mark Chapman</v>
      </c>
      <c r="E11" s="22">
        <v>2.9745370370370373E-3</v>
      </c>
      <c r="F11" s="38">
        <f t="shared" si="1"/>
        <v>8</v>
      </c>
      <c r="G11" s="23" t="str">
        <f t="shared" si="2"/>
        <v/>
      </c>
      <c r="H11" s="38">
        <f t="shared" si="3"/>
        <v>0</v>
      </c>
      <c r="I11" s="38">
        <f t="shared" si="4"/>
        <v>0</v>
      </c>
      <c r="J11" s="23" t="str">
        <f t="shared" si="5"/>
        <v/>
      </c>
      <c r="K11" s="38">
        <f t="shared" si="6"/>
        <v>0</v>
      </c>
      <c r="L11" s="38">
        <f t="shared" si="7"/>
        <v>0</v>
      </c>
      <c r="M11" s="23" t="str">
        <f t="shared" si="8"/>
        <v/>
      </c>
      <c r="N11" s="38">
        <f t="shared" si="9"/>
        <v>0</v>
      </c>
      <c r="O11" s="38">
        <f t="shared" si="10"/>
        <v>0</v>
      </c>
      <c r="P11" s="23">
        <f t="shared" si="11"/>
        <v>2.9745370370370373E-3</v>
      </c>
      <c r="Q11" s="38">
        <f t="shared" si="12"/>
        <v>3</v>
      </c>
      <c r="R11" s="38">
        <f t="shared" si="13"/>
        <v>8</v>
      </c>
      <c r="S11" s="21">
        <f t="shared" si="14"/>
        <v>2</v>
      </c>
      <c r="T11" s="21" t="e">
        <f>VLOOKUP(C11,'Division 1'!$B$3:$C$102,2,FALSE)</f>
        <v>#N/A</v>
      </c>
      <c r="U11" s="21">
        <f>VLOOKUP(C11,'Division 2'!$B$3:$C$99,2,FALSE)</f>
        <v>2</v>
      </c>
      <c r="V11" s="21" t="str">
        <f>IF(ISNUMBER(B11),IF(S11=1,VLOOKUP(C11,'Division 1'!$B$3:$D$102,3,FALSE),VLOOKUP(C11,'Division 2'!$B$3:$D$99,3,FALSE)),0)</f>
        <v>M</v>
      </c>
      <c r="W11" t="str">
        <f t="shared" si="15"/>
        <v>Mark Chapman</v>
      </c>
    </row>
    <row r="12" spans="1:23" x14ac:dyDescent="0.25">
      <c r="B12" s="15">
        <v>44193</v>
      </c>
      <c r="C12" t="s">
        <v>4</v>
      </c>
      <c r="D12" t="str">
        <f t="shared" si="0"/>
        <v>Marie Walker</v>
      </c>
      <c r="E12" s="22">
        <v>3.0671296296296297E-3</v>
      </c>
      <c r="F12" s="38">
        <f t="shared" si="1"/>
        <v>8</v>
      </c>
      <c r="G12" s="23">
        <f t="shared" si="2"/>
        <v>3.0671296296296297E-3</v>
      </c>
      <c r="H12" s="38">
        <f t="shared" si="3"/>
        <v>3</v>
      </c>
      <c r="I12" s="38">
        <f t="shared" si="4"/>
        <v>8</v>
      </c>
      <c r="J12" s="23" t="str">
        <f t="shared" si="5"/>
        <v/>
      </c>
      <c r="K12" s="38">
        <f t="shared" si="6"/>
        <v>0</v>
      </c>
      <c r="L12" s="38">
        <f t="shared" si="7"/>
        <v>0</v>
      </c>
      <c r="M12" s="23" t="str">
        <f t="shared" si="8"/>
        <v/>
      </c>
      <c r="N12" s="38">
        <f t="shared" si="9"/>
        <v>0</v>
      </c>
      <c r="O12" s="38">
        <f t="shared" si="10"/>
        <v>0</v>
      </c>
      <c r="P12" s="23" t="str">
        <f t="shared" si="11"/>
        <v/>
      </c>
      <c r="Q12" s="38">
        <f t="shared" si="12"/>
        <v>0</v>
      </c>
      <c r="R12" s="38">
        <f t="shared" si="13"/>
        <v>0</v>
      </c>
      <c r="S12" s="21">
        <f t="shared" si="14"/>
        <v>1</v>
      </c>
      <c r="T12" s="21">
        <f>VLOOKUP(C12,'Division 1'!$B$3:$C$102,2,FALSE)</f>
        <v>1</v>
      </c>
      <c r="U12" s="21" t="e">
        <f>VLOOKUP(C12,'Division 2'!$B$3:$C$99,2,FALSE)</f>
        <v>#N/A</v>
      </c>
      <c r="V12" s="21" t="str">
        <f>IF(ISNUMBER(B12),IF(S12=1,VLOOKUP(C12,'Division 1'!$B$3:$D$102,3,FALSE),VLOOKUP(C12,'Division 2'!$B$3:$D$99,3,FALSE)),0)</f>
        <v>F</v>
      </c>
      <c r="W12" t="str">
        <f t="shared" si="15"/>
        <v>Marie Walker</v>
      </c>
    </row>
    <row r="13" spans="1:23" x14ac:dyDescent="0.25">
      <c r="B13" s="15">
        <v>44193</v>
      </c>
      <c r="C13" t="s">
        <v>70</v>
      </c>
      <c r="D13" t="str">
        <f t="shared" si="0"/>
        <v>Andrew Malcolm</v>
      </c>
      <c r="E13" s="22">
        <v>2.7893518518518519E-3</v>
      </c>
      <c r="F13" s="21">
        <f>IF(A13="old",0,I13+L13+O13+R13)</f>
        <v>9</v>
      </c>
      <c r="G13" s="23" t="str">
        <f t="shared" si="2"/>
        <v/>
      </c>
      <c r="H13" s="38">
        <f t="shared" si="3"/>
        <v>0</v>
      </c>
      <c r="I13" s="38">
        <f t="shared" si="4"/>
        <v>0</v>
      </c>
      <c r="J13" s="23" t="str">
        <f t="shared" si="5"/>
        <v/>
      </c>
      <c r="K13" s="38">
        <f t="shared" si="6"/>
        <v>0</v>
      </c>
      <c r="L13" s="38">
        <f t="shared" si="7"/>
        <v>0</v>
      </c>
      <c r="M13" s="23" t="str">
        <f t="shared" si="8"/>
        <v/>
      </c>
      <c r="N13" s="38">
        <f t="shared" si="9"/>
        <v>0</v>
      </c>
      <c r="O13" s="38">
        <f t="shared" si="10"/>
        <v>0</v>
      </c>
      <c r="P13" s="23">
        <f t="shared" si="11"/>
        <v>2.7893518518518519E-3</v>
      </c>
      <c r="Q13" s="38">
        <f t="shared" si="12"/>
        <v>2</v>
      </c>
      <c r="R13" s="38">
        <f t="shared" si="13"/>
        <v>9</v>
      </c>
      <c r="S13" s="21">
        <f t="shared" si="14"/>
        <v>2</v>
      </c>
      <c r="T13" s="21" t="e">
        <f>VLOOKUP(C13,'Division 1'!$B$3:$C$102,2,FALSE)</f>
        <v>#N/A</v>
      </c>
      <c r="U13" s="21">
        <f>VLOOKUP(C13,'Division 2'!$B$3:$C$99,2,FALSE)</f>
        <v>2</v>
      </c>
      <c r="V13" s="21" t="str">
        <f>IF(ISNUMBER(B13),IF(S13=1,VLOOKUP(C13,'Division 1'!$B$3:$D$102,3,FALSE),VLOOKUP(C13,'Division 2'!$B$3:$D$99,3,FALSE)),0)</f>
        <v>M</v>
      </c>
      <c r="W13" t="str">
        <f t="shared" si="15"/>
        <v>Andrew Malcolm</v>
      </c>
    </row>
    <row r="14" spans="1:23" x14ac:dyDescent="0.25">
      <c r="B14" s="37">
        <v>44195</v>
      </c>
      <c r="C14" t="s">
        <v>27</v>
      </c>
      <c r="D14" t="str">
        <f t="shared" si="0"/>
        <v>Mil Walton</v>
      </c>
      <c r="E14" s="22">
        <v>2.1874999999999998E-3</v>
      </c>
      <c r="F14" s="38">
        <f t="shared" si="1"/>
        <v>9</v>
      </c>
      <c r="G14" s="23" t="str">
        <f t="shared" si="2"/>
        <v/>
      </c>
      <c r="H14" s="38">
        <f t="shared" si="3"/>
        <v>0</v>
      </c>
      <c r="I14" s="38">
        <f t="shared" si="4"/>
        <v>0</v>
      </c>
      <c r="J14" s="23" t="str">
        <f t="shared" si="5"/>
        <v/>
      </c>
      <c r="K14" s="38">
        <f t="shared" si="6"/>
        <v>0</v>
      </c>
      <c r="L14" s="38">
        <f t="shared" si="7"/>
        <v>0</v>
      </c>
      <c r="M14" s="23">
        <f t="shared" si="8"/>
        <v>2.1874999999999998E-3</v>
      </c>
      <c r="N14" s="38">
        <f t="shared" si="9"/>
        <v>2</v>
      </c>
      <c r="O14" s="38">
        <f t="shared" si="10"/>
        <v>9</v>
      </c>
      <c r="P14" s="23" t="str">
        <f t="shared" si="11"/>
        <v/>
      </c>
      <c r="Q14" s="38">
        <f t="shared" si="12"/>
        <v>0</v>
      </c>
      <c r="R14" s="38">
        <f t="shared" si="13"/>
        <v>0</v>
      </c>
      <c r="S14" s="21">
        <f t="shared" si="14"/>
        <v>1</v>
      </c>
      <c r="T14" s="21">
        <f>VLOOKUP(C14,'Division 1'!$B$3:$C$102,2,FALSE)</f>
        <v>1</v>
      </c>
      <c r="U14" s="21" t="e">
        <f>VLOOKUP(C14,'Division 2'!$B$3:$C$99,2,FALSE)</f>
        <v>#N/A</v>
      </c>
      <c r="V14" s="21" t="str">
        <f>IF(ISNUMBER(B14),IF(S14=1,VLOOKUP(C14,'Division 1'!$B$3:$D$102,3,FALSE),VLOOKUP(C14,'Division 2'!$B$3:$D$99,3,FALSE)),0)</f>
        <v>M</v>
      </c>
      <c r="W14" t="str">
        <f t="shared" si="15"/>
        <v>Mil Walton</v>
      </c>
    </row>
    <row r="15" spans="1:23" x14ac:dyDescent="0.25">
      <c r="B15" s="37">
        <v>44170</v>
      </c>
      <c r="C15" t="s">
        <v>6</v>
      </c>
      <c r="D15" t="str">
        <f t="shared" si="0"/>
        <v>Abbie Walker</v>
      </c>
      <c r="E15" s="22">
        <v>2.5462962962962961E-3</v>
      </c>
      <c r="F15" s="38">
        <f t="shared" si="1"/>
        <v>10</v>
      </c>
      <c r="G15" s="23">
        <f t="shared" si="2"/>
        <v>2.5462962962962961E-3</v>
      </c>
      <c r="H15" s="38">
        <f t="shared" si="3"/>
        <v>1</v>
      </c>
      <c r="I15" s="38">
        <f t="shared" si="4"/>
        <v>10</v>
      </c>
      <c r="J15" s="23" t="str">
        <f t="shared" si="5"/>
        <v/>
      </c>
      <c r="K15" s="38">
        <f t="shared" si="6"/>
        <v>0</v>
      </c>
      <c r="L15" s="38">
        <f t="shared" si="7"/>
        <v>0</v>
      </c>
      <c r="M15" s="23" t="str">
        <f t="shared" si="8"/>
        <v/>
      </c>
      <c r="N15" s="38">
        <f t="shared" si="9"/>
        <v>0</v>
      </c>
      <c r="O15" s="38">
        <f t="shared" si="10"/>
        <v>0</v>
      </c>
      <c r="P15" s="23" t="str">
        <f t="shared" si="11"/>
        <v/>
      </c>
      <c r="Q15" s="38">
        <f t="shared" si="12"/>
        <v>0</v>
      </c>
      <c r="R15" s="38">
        <f t="shared" si="13"/>
        <v>0</v>
      </c>
      <c r="S15" s="21">
        <f t="shared" si="14"/>
        <v>1</v>
      </c>
      <c r="T15" s="21">
        <f>VLOOKUP(C15,'Division 1'!$B$3:$C$102,2,FALSE)</f>
        <v>1</v>
      </c>
      <c r="U15" s="21" t="e">
        <f>VLOOKUP(C15,'Division 2'!$B$3:$C$99,2,FALSE)</f>
        <v>#N/A</v>
      </c>
      <c r="V15" s="21" t="str">
        <f>IF(ISNUMBER(B15),IF(S15=1,VLOOKUP(C15,'Division 1'!$B$3:$D$102,3,FALSE),VLOOKUP(C15,'Division 2'!$B$3:$D$99,3,FALSE)),0)</f>
        <v>F</v>
      </c>
      <c r="W15" t="str">
        <f t="shared" si="15"/>
        <v>Abbie Walker</v>
      </c>
    </row>
    <row r="16" spans="1:23" x14ac:dyDescent="0.25">
      <c r="B16" s="37"/>
      <c r="D16">
        <f t="shared" si="0"/>
        <v>0</v>
      </c>
      <c r="E16" s="22"/>
      <c r="F16" s="38">
        <f t="shared" si="1"/>
        <v>0</v>
      </c>
      <c r="G16" s="23" t="str">
        <f t="shared" si="2"/>
        <v/>
      </c>
      <c r="H16" s="38">
        <f t="shared" si="3"/>
        <v>0</v>
      </c>
      <c r="I16" s="38">
        <f t="shared" si="4"/>
        <v>0</v>
      </c>
      <c r="J16" s="23" t="str">
        <f t="shared" si="5"/>
        <v/>
      </c>
      <c r="K16" s="38">
        <f t="shared" si="6"/>
        <v>0</v>
      </c>
      <c r="L16" s="38">
        <f t="shared" si="7"/>
        <v>0</v>
      </c>
      <c r="M16" s="23" t="str">
        <f t="shared" si="8"/>
        <v/>
      </c>
      <c r="N16" s="38">
        <f t="shared" si="9"/>
        <v>0</v>
      </c>
      <c r="O16" s="38">
        <f t="shared" si="10"/>
        <v>0</v>
      </c>
      <c r="P16" s="23" t="str">
        <f t="shared" si="11"/>
        <v/>
      </c>
      <c r="Q16" s="38">
        <f t="shared" si="12"/>
        <v>0</v>
      </c>
      <c r="R16" s="38">
        <f t="shared" si="13"/>
        <v>0</v>
      </c>
      <c r="S16" s="21">
        <f t="shared" si="14"/>
        <v>0</v>
      </c>
      <c r="T16" s="21" t="e">
        <f>VLOOKUP(C16,'Division 1'!$B$3:$C$102,2,FALSE)</f>
        <v>#N/A</v>
      </c>
      <c r="U16" s="21" t="e">
        <f>VLOOKUP(C16,'Division 2'!$B$3:$C$99,2,FALSE)</f>
        <v>#N/A</v>
      </c>
      <c r="V16" s="21">
        <f>IF(ISNUMBER(B16),IF(S16=1,VLOOKUP(C16,'Division 1'!$B$3:$D$102,3,FALSE),VLOOKUP(C16,'Division 2'!$B$3:$D$99,3,FALSE)),0)</f>
        <v>0</v>
      </c>
      <c r="W16">
        <f t="shared" si="15"/>
        <v>0</v>
      </c>
    </row>
    <row r="17" spans="2:23" x14ac:dyDescent="0.25">
      <c r="B17" s="37"/>
      <c r="D17">
        <f t="shared" si="0"/>
        <v>0</v>
      </c>
      <c r="E17" s="22"/>
      <c r="F17" s="38">
        <f>IF(A17="old",0,I17+L17+O17+R17)</f>
        <v>0</v>
      </c>
      <c r="G17" s="23" t="str">
        <f t="shared" si="2"/>
        <v/>
      </c>
      <c r="H17" s="38">
        <f t="shared" si="3"/>
        <v>0</v>
      </c>
      <c r="I17" s="38">
        <f t="shared" si="4"/>
        <v>0</v>
      </c>
      <c r="J17" s="23" t="str">
        <f t="shared" si="5"/>
        <v/>
      </c>
      <c r="K17" s="38">
        <f t="shared" si="6"/>
        <v>0</v>
      </c>
      <c r="L17" s="38">
        <f t="shared" si="7"/>
        <v>0</v>
      </c>
      <c r="M17" s="23" t="str">
        <f t="shared" si="8"/>
        <v/>
      </c>
      <c r="N17" s="38">
        <f t="shared" si="9"/>
        <v>0</v>
      </c>
      <c r="O17" s="38">
        <f t="shared" si="10"/>
        <v>0</v>
      </c>
      <c r="P17" s="23" t="str">
        <f t="shared" si="11"/>
        <v/>
      </c>
      <c r="Q17" s="38">
        <f t="shared" si="12"/>
        <v>0</v>
      </c>
      <c r="R17" s="38">
        <f t="shared" si="13"/>
        <v>0</v>
      </c>
      <c r="S17" s="21">
        <f t="shared" si="14"/>
        <v>0</v>
      </c>
      <c r="T17" s="21" t="e">
        <f>VLOOKUP(C17,'Division 1'!$B$3:$C$102,2,FALSE)</f>
        <v>#N/A</v>
      </c>
      <c r="U17" s="21" t="e">
        <f>VLOOKUP(C17,'Division 2'!$B$3:$C$99,2,FALSE)</f>
        <v>#N/A</v>
      </c>
      <c r="V17" s="21">
        <f>IF(ISNUMBER(B17),IF(S17=1,VLOOKUP(C17,'Division 1'!$B$3:$D$102,3,FALSE),VLOOKUP(C17,'Division 2'!$B$3:$D$99,3,FALSE)),0)</f>
        <v>0</v>
      </c>
      <c r="W17">
        <f t="shared" si="15"/>
        <v>0</v>
      </c>
    </row>
    <row r="18" spans="2:23" x14ac:dyDescent="0.25">
      <c r="B18" s="37"/>
      <c r="D18">
        <f t="shared" si="0"/>
        <v>0</v>
      </c>
      <c r="E18" s="22"/>
      <c r="F18" s="38">
        <f t="shared" si="1"/>
        <v>0</v>
      </c>
      <c r="G18" s="23" t="str">
        <f t="shared" si="2"/>
        <v/>
      </c>
      <c r="H18" s="38">
        <f t="shared" si="3"/>
        <v>0</v>
      </c>
      <c r="I18" s="38">
        <f t="shared" si="4"/>
        <v>0</v>
      </c>
      <c r="J18" s="23" t="str">
        <f t="shared" si="5"/>
        <v/>
      </c>
      <c r="K18" s="38">
        <f t="shared" si="6"/>
        <v>0</v>
      </c>
      <c r="L18" s="38">
        <f t="shared" si="7"/>
        <v>0</v>
      </c>
      <c r="M18" s="23" t="str">
        <f t="shared" si="8"/>
        <v/>
      </c>
      <c r="N18" s="38">
        <f t="shared" si="9"/>
        <v>0</v>
      </c>
      <c r="O18" s="38">
        <f t="shared" si="10"/>
        <v>0</v>
      </c>
      <c r="P18" s="23" t="str">
        <f t="shared" si="11"/>
        <v/>
      </c>
      <c r="Q18" s="38">
        <f t="shared" si="12"/>
        <v>0</v>
      </c>
      <c r="R18" s="38">
        <f t="shared" si="13"/>
        <v>0</v>
      </c>
      <c r="S18" s="21">
        <f t="shared" si="14"/>
        <v>0</v>
      </c>
      <c r="T18" s="21" t="e">
        <f>VLOOKUP(C18,'Division 1'!$B$3:$C$102,2,FALSE)</f>
        <v>#N/A</v>
      </c>
      <c r="U18" s="21" t="e">
        <f>VLOOKUP(C18,'Division 2'!$B$3:$C$99,2,FALSE)</f>
        <v>#N/A</v>
      </c>
      <c r="V18" s="21">
        <f>IF(ISNUMBER(B18),IF(S18=1,VLOOKUP(C18,'Division 1'!$B$3:$D$102,3,FALSE),VLOOKUP(C18,'Division 2'!$B$3:$D$99,3,FALSE)),0)</f>
        <v>0</v>
      </c>
      <c r="W18">
        <f t="shared" si="15"/>
        <v>0</v>
      </c>
    </row>
    <row r="19" spans="2:23" x14ac:dyDescent="0.25">
      <c r="B19" s="37"/>
      <c r="D19">
        <f t="shared" si="0"/>
        <v>0</v>
      </c>
      <c r="E19" s="22"/>
      <c r="F19" s="38">
        <f t="shared" si="1"/>
        <v>0</v>
      </c>
      <c r="G19" s="23" t="str">
        <f t="shared" si="2"/>
        <v/>
      </c>
      <c r="H19" s="38">
        <f t="shared" si="3"/>
        <v>0</v>
      </c>
      <c r="I19" s="38">
        <f t="shared" si="4"/>
        <v>0</v>
      </c>
      <c r="J19" s="23" t="str">
        <f t="shared" si="5"/>
        <v/>
      </c>
      <c r="K19" s="38">
        <f t="shared" si="6"/>
        <v>0</v>
      </c>
      <c r="L19" s="38">
        <f t="shared" si="7"/>
        <v>0</v>
      </c>
      <c r="M19" s="23" t="str">
        <f t="shared" si="8"/>
        <v/>
      </c>
      <c r="N19" s="38">
        <f t="shared" si="9"/>
        <v>0</v>
      </c>
      <c r="O19" s="38">
        <f t="shared" si="10"/>
        <v>0</v>
      </c>
      <c r="P19" s="23" t="str">
        <f t="shared" si="11"/>
        <v/>
      </c>
      <c r="Q19" s="38">
        <f t="shared" si="12"/>
        <v>0</v>
      </c>
      <c r="R19" s="38">
        <f t="shared" si="13"/>
        <v>0</v>
      </c>
      <c r="S19" s="21">
        <f t="shared" si="14"/>
        <v>0</v>
      </c>
      <c r="T19" s="21" t="e">
        <f>VLOOKUP(C19,'Division 1'!$B$3:$C$102,2,FALSE)</f>
        <v>#N/A</v>
      </c>
      <c r="U19" s="21" t="e">
        <f>VLOOKUP(C19,'Division 2'!$B$3:$C$99,2,FALSE)</f>
        <v>#N/A</v>
      </c>
      <c r="V19" s="21">
        <f>IF(ISNUMBER(B19),IF(S19=1,VLOOKUP(C19,'Division 1'!$B$3:$D$102,3,FALSE),VLOOKUP(C19,'Division 2'!$B$3:$D$99,3,FALSE)),0)</f>
        <v>0</v>
      </c>
      <c r="W19">
        <f t="shared" si="15"/>
        <v>0</v>
      </c>
    </row>
    <row r="20" spans="2:23" x14ac:dyDescent="0.25">
      <c r="B20" s="37"/>
      <c r="D20">
        <f t="shared" si="0"/>
        <v>0</v>
      </c>
      <c r="E20" s="22"/>
      <c r="F20" s="38">
        <f t="shared" si="1"/>
        <v>0</v>
      </c>
      <c r="G20" s="23" t="str">
        <f t="shared" si="2"/>
        <v/>
      </c>
      <c r="H20" s="38">
        <f t="shared" si="3"/>
        <v>0</v>
      </c>
      <c r="I20" s="38">
        <f t="shared" si="4"/>
        <v>0</v>
      </c>
      <c r="J20" s="23" t="str">
        <f t="shared" si="5"/>
        <v/>
      </c>
      <c r="K20" s="38">
        <f t="shared" si="6"/>
        <v>0</v>
      </c>
      <c r="L20" s="38">
        <f t="shared" si="7"/>
        <v>0</v>
      </c>
      <c r="M20" s="23" t="str">
        <f t="shared" si="8"/>
        <v/>
      </c>
      <c r="N20" s="38">
        <f t="shared" si="9"/>
        <v>0</v>
      </c>
      <c r="O20" s="38">
        <f t="shared" si="10"/>
        <v>0</v>
      </c>
      <c r="P20" s="23" t="str">
        <f t="shared" si="11"/>
        <v/>
      </c>
      <c r="Q20" s="38">
        <f t="shared" si="12"/>
        <v>0</v>
      </c>
      <c r="R20" s="38">
        <f t="shared" si="13"/>
        <v>0</v>
      </c>
      <c r="S20" s="21">
        <f t="shared" si="14"/>
        <v>0</v>
      </c>
      <c r="T20" s="21" t="e">
        <f>VLOOKUP(C20,'Division 1'!$B$3:$C$102,2,FALSE)</f>
        <v>#N/A</v>
      </c>
      <c r="U20" s="21" t="e">
        <f>VLOOKUP(C20,'Division 2'!$B$3:$C$99,2,FALSE)</f>
        <v>#N/A</v>
      </c>
      <c r="V20" s="21">
        <f>IF(ISNUMBER(B20),IF(S20=1,VLOOKUP(C20,'Division 1'!$B$3:$D$102,3,FALSE),VLOOKUP(C20,'Division 2'!$B$3:$D$99,3,FALSE)),0)</f>
        <v>0</v>
      </c>
      <c r="W20">
        <f t="shared" si="15"/>
        <v>0</v>
      </c>
    </row>
    <row r="21" spans="2:23" x14ac:dyDescent="0.25">
      <c r="B21" s="37"/>
      <c r="D21">
        <f t="shared" si="0"/>
        <v>0</v>
      </c>
      <c r="E21" s="22"/>
      <c r="F21" s="38">
        <f t="shared" si="1"/>
        <v>0</v>
      </c>
      <c r="G21" s="23" t="str">
        <f t="shared" si="2"/>
        <v/>
      </c>
      <c r="H21" s="38">
        <f t="shared" si="3"/>
        <v>0</v>
      </c>
      <c r="I21" s="38">
        <f t="shared" si="4"/>
        <v>0</v>
      </c>
      <c r="J21" s="23" t="str">
        <f t="shared" si="5"/>
        <v/>
      </c>
      <c r="K21" s="38">
        <f t="shared" si="6"/>
        <v>0</v>
      </c>
      <c r="L21" s="38">
        <f t="shared" si="7"/>
        <v>0</v>
      </c>
      <c r="M21" s="23" t="str">
        <f t="shared" si="8"/>
        <v/>
      </c>
      <c r="N21" s="38">
        <f t="shared" si="9"/>
        <v>0</v>
      </c>
      <c r="O21" s="38">
        <f t="shared" si="10"/>
        <v>0</v>
      </c>
      <c r="P21" s="23" t="str">
        <f t="shared" si="11"/>
        <v/>
      </c>
      <c r="Q21" s="38">
        <f t="shared" si="12"/>
        <v>0</v>
      </c>
      <c r="R21" s="38">
        <f t="shared" si="13"/>
        <v>0</v>
      </c>
      <c r="S21" s="21">
        <f t="shared" si="14"/>
        <v>0</v>
      </c>
      <c r="T21" s="21" t="e">
        <f>VLOOKUP(C21,'Division 1'!$B$3:$C$102,2,FALSE)</f>
        <v>#N/A</v>
      </c>
      <c r="U21" s="21" t="e">
        <f>VLOOKUP(C21,'Division 2'!$B$3:$C$99,2,FALSE)</f>
        <v>#N/A</v>
      </c>
      <c r="V21" s="21">
        <f>IF(ISNUMBER(B21),IF(S21=1,VLOOKUP(C21,'Division 1'!$B$3:$D$102,3,FALSE),VLOOKUP(C21,'Division 2'!$B$3:$D$99,3,FALSE)),0)</f>
        <v>0</v>
      </c>
      <c r="W21">
        <f t="shared" si="15"/>
        <v>0</v>
      </c>
    </row>
    <row r="22" spans="2:23" x14ac:dyDescent="0.25">
      <c r="B22" s="37"/>
      <c r="D22">
        <f t="shared" si="0"/>
        <v>0</v>
      </c>
      <c r="E22" s="22"/>
      <c r="F22" s="38">
        <f t="shared" si="1"/>
        <v>0</v>
      </c>
      <c r="G22" s="23" t="str">
        <f t="shared" si="2"/>
        <v/>
      </c>
      <c r="H22" s="38">
        <f t="shared" si="3"/>
        <v>0</v>
      </c>
      <c r="I22" s="38">
        <f t="shared" si="4"/>
        <v>0</v>
      </c>
      <c r="J22" s="23" t="str">
        <f t="shared" si="5"/>
        <v/>
      </c>
      <c r="K22" s="38">
        <f t="shared" si="6"/>
        <v>0</v>
      </c>
      <c r="L22" s="38">
        <f t="shared" si="7"/>
        <v>0</v>
      </c>
      <c r="M22" s="23" t="str">
        <f t="shared" si="8"/>
        <v/>
      </c>
      <c r="N22" s="38">
        <f t="shared" si="9"/>
        <v>0</v>
      </c>
      <c r="O22" s="38">
        <f t="shared" si="10"/>
        <v>0</v>
      </c>
      <c r="P22" s="23" t="str">
        <f t="shared" si="11"/>
        <v/>
      </c>
      <c r="Q22" s="38">
        <f t="shared" si="12"/>
        <v>0</v>
      </c>
      <c r="R22" s="38">
        <f t="shared" si="13"/>
        <v>0</v>
      </c>
      <c r="S22" s="21">
        <f t="shared" si="14"/>
        <v>0</v>
      </c>
      <c r="T22" s="21" t="e">
        <f>VLOOKUP(C22,'Division 1'!$B$3:$C$102,2,FALSE)</f>
        <v>#N/A</v>
      </c>
      <c r="U22" s="21" t="e">
        <f>VLOOKUP(C22,'Division 2'!$B$3:$C$99,2,FALSE)</f>
        <v>#N/A</v>
      </c>
      <c r="V22" s="21">
        <f>IF(ISNUMBER(B22),IF(S22=1,VLOOKUP(C22,'Division 1'!$B$3:$D$102,3,FALSE),VLOOKUP(C22,'Division 2'!$B$3:$D$99,3,FALSE)),0)</f>
        <v>0</v>
      </c>
      <c r="W22">
        <f t="shared" si="15"/>
        <v>0</v>
      </c>
    </row>
    <row r="23" spans="2:23" x14ac:dyDescent="0.25">
      <c r="B23" s="37"/>
      <c r="D23">
        <f t="shared" si="0"/>
        <v>0</v>
      </c>
      <c r="E23" s="22"/>
      <c r="F23" s="38">
        <f t="shared" si="1"/>
        <v>0</v>
      </c>
      <c r="G23" s="23" t="str">
        <f t="shared" si="2"/>
        <v/>
      </c>
      <c r="H23" s="38">
        <f t="shared" si="3"/>
        <v>0</v>
      </c>
      <c r="I23" s="38">
        <f t="shared" si="4"/>
        <v>0</v>
      </c>
      <c r="J23" s="23" t="str">
        <f t="shared" si="5"/>
        <v/>
      </c>
      <c r="K23" s="38">
        <f t="shared" si="6"/>
        <v>0</v>
      </c>
      <c r="L23" s="38">
        <f t="shared" si="7"/>
        <v>0</v>
      </c>
      <c r="M23" s="23" t="str">
        <f t="shared" si="8"/>
        <v/>
      </c>
      <c r="N23" s="38">
        <f t="shared" si="9"/>
        <v>0</v>
      </c>
      <c r="O23" s="38">
        <f t="shared" si="10"/>
        <v>0</v>
      </c>
      <c r="P23" s="23" t="str">
        <f t="shared" si="11"/>
        <v/>
      </c>
      <c r="Q23" s="38">
        <f t="shared" si="12"/>
        <v>0</v>
      </c>
      <c r="R23" s="38">
        <f t="shared" si="13"/>
        <v>0</v>
      </c>
      <c r="S23" s="21">
        <f t="shared" si="14"/>
        <v>0</v>
      </c>
      <c r="T23" s="21" t="e">
        <f>VLOOKUP(C23,'Division 1'!$B$3:$C$102,2,FALSE)</f>
        <v>#N/A</v>
      </c>
      <c r="U23" s="21" t="e">
        <f>VLOOKUP(C23,'Division 2'!$B$3:$C$99,2,FALSE)</f>
        <v>#N/A</v>
      </c>
      <c r="V23" s="21">
        <f>IF(ISNUMBER(B23),IF(S23=1,VLOOKUP(C23,'Division 1'!$B$3:$D$102,3,FALSE),VLOOKUP(C23,'Division 2'!$B$3:$D$99,3,FALSE)),0)</f>
        <v>0</v>
      </c>
      <c r="W23">
        <f t="shared" si="15"/>
        <v>0</v>
      </c>
    </row>
    <row r="24" spans="2:23" x14ac:dyDescent="0.25">
      <c r="B24" s="37"/>
      <c r="D24">
        <f t="shared" si="0"/>
        <v>0</v>
      </c>
      <c r="E24" s="22"/>
      <c r="F24" s="38">
        <f t="shared" si="1"/>
        <v>0</v>
      </c>
      <c r="G24" s="23" t="str">
        <f t="shared" si="2"/>
        <v/>
      </c>
      <c r="H24" s="38">
        <f t="shared" si="3"/>
        <v>0</v>
      </c>
      <c r="I24" s="38">
        <f t="shared" si="4"/>
        <v>0</v>
      </c>
      <c r="J24" s="23" t="str">
        <f t="shared" si="5"/>
        <v/>
      </c>
      <c r="K24" s="38">
        <f t="shared" si="6"/>
        <v>0</v>
      </c>
      <c r="L24" s="38">
        <f t="shared" si="7"/>
        <v>0</v>
      </c>
      <c r="M24" s="23" t="str">
        <f t="shared" si="8"/>
        <v/>
      </c>
      <c r="N24" s="38">
        <f t="shared" si="9"/>
        <v>0</v>
      </c>
      <c r="O24" s="38">
        <f t="shared" si="10"/>
        <v>0</v>
      </c>
      <c r="P24" s="23" t="str">
        <f t="shared" si="11"/>
        <v/>
      </c>
      <c r="Q24" s="38">
        <f t="shared" si="12"/>
        <v>0</v>
      </c>
      <c r="R24" s="38">
        <f t="shared" si="13"/>
        <v>0</v>
      </c>
      <c r="S24" s="21">
        <f t="shared" si="14"/>
        <v>0</v>
      </c>
      <c r="T24" s="21" t="e">
        <f>VLOOKUP(C24,'Division 1'!$B$3:$C$102,2,FALSE)</f>
        <v>#N/A</v>
      </c>
      <c r="U24" s="21" t="e">
        <f>VLOOKUP(C24,'Division 2'!$B$3:$C$99,2,FALSE)</f>
        <v>#N/A</v>
      </c>
      <c r="V24" s="21">
        <f>IF(ISNUMBER(B24),IF(S24=1,VLOOKUP(C24,'Division 1'!$B$3:$D$102,3,FALSE),VLOOKUP(C24,'Division 2'!$B$3:$D$99,3,FALSE)),0)</f>
        <v>0</v>
      </c>
      <c r="W24">
        <f t="shared" si="15"/>
        <v>0</v>
      </c>
    </row>
    <row r="25" spans="2:23" x14ac:dyDescent="0.25">
      <c r="B25" s="37"/>
      <c r="D25">
        <f t="shared" si="0"/>
        <v>0</v>
      </c>
      <c r="E25" s="22"/>
      <c r="F25" s="38">
        <f t="shared" si="1"/>
        <v>0</v>
      </c>
      <c r="G25" s="23" t="str">
        <f t="shared" si="2"/>
        <v/>
      </c>
      <c r="H25" s="38">
        <f t="shared" si="3"/>
        <v>0</v>
      </c>
      <c r="I25" s="38">
        <f t="shared" si="4"/>
        <v>0</v>
      </c>
      <c r="J25" s="23" t="str">
        <f t="shared" si="5"/>
        <v/>
      </c>
      <c r="K25" s="38">
        <f t="shared" si="6"/>
        <v>0</v>
      </c>
      <c r="L25" s="38">
        <f t="shared" si="7"/>
        <v>0</v>
      </c>
      <c r="M25" s="23" t="str">
        <f t="shared" si="8"/>
        <v/>
      </c>
      <c r="N25" s="38">
        <f t="shared" si="9"/>
        <v>0</v>
      </c>
      <c r="O25" s="38">
        <f t="shared" si="10"/>
        <v>0</v>
      </c>
      <c r="P25" s="23" t="str">
        <f t="shared" si="11"/>
        <v/>
      </c>
      <c r="Q25" s="38">
        <f t="shared" si="12"/>
        <v>0</v>
      </c>
      <c r="R25" s="38">
        <f t="shared" si="13"/>
        <v>0</v>
      </c>
      <c r="S25" s="21">
        <f t="shared" si="14"/>
        <v>0</v>
      </c>
      <c r="T25" s="21" t="e">
        <f>VLOOKUP(C25,'Division 1'!$B$3:$C$102,2,FALSE)</f>
        <v>#N/A</v>
      </c>
      <c r="U25" s="21" t="e">
        <f>VLOOKUP(C25,'Division 2'!$B$3:$C$99,2,FALSE)</f>
        <v>#N/A</v>
      </c>
      <c r="V25" s="21">
        <f>IF(ISNUMBER(B25),IF(S25=1,VLOOKUP(C25,'Division 1'!$B$3:$D$102,3,FALSE),VLOOKUP(C25,'Division 2'!$B$3:$D$99,3,FALSE)),0)</f>
        <v>0</v>
      </c>
      <c r="W25">
        <f t="shared" si="15"/>
        <v>0</v>
      </c>
    </row>
    <row r="26" spans="2:23" x14ac:dyDescent="0.25">
      <c r="B26" s="37"/>
      <c r="D26">
        <f t="shared" si="0"/>
        <v>0</v>
      </c>
      <c r="E26" s="22"/>
      <c r="F26" s="38">
        <f t="shared" si="1"/>
        <v>0</v>
      </c>
      <c r="G26" s="23" t="str">
        <f t="shared" si="2"/>
        <v/>
      </c>
      <c r="H26" s="38">
        <f t="shared" si="3"/>
        <v>0</v>
      </c>
      <c r="I26" s="38">
        <f t="shared" si="4"/>
        <v>0</v>
      </c>
      <c r="J26" s="23" t="str">
        <f t="shared" si="5"/>
        <v/>
      </c>
      <c r="K26" s="38">
        <f t="shared" si="6"/>
        <v>0</v>
      </c>
      <c r="L26" s="38">
        <f t="shared" si="7"/>
        <v>0</v>
      </c>
      <c r="M26" s="23" t="str">
        <f t="shared" si="8"/>
        <v/>
      </c>
      <c r="N26" s="38">
        <f t="shared" si="9"/>
        <v>0</v>
      </c>
      <c r="O26" s="38">
        <f t="shared" si="10"/>
        <v>0</v>
      </c>
      <c r="P26" s="23" t="str">
        <f t="shared" si="11"/>
        <v/>
      </c>
      <c r="Q26" s="38">
        <f t="shared" si="12"/>
        <v>0</v>
      </c>
      <c r="R26" s="38">
        <f t="shared" si="13"/>
        <v>0</v>
      </c>
      <c r="S26" s="21">
        <f t="shared" si="14"/>
        <v>0</v>
      </c>
      <c r="T26" s="21" t="e">
        <f>VLOOKUP(C26,'Division 1'!$B$3:$C$102,2,FALSE)</f>
        <v>#N/A</v>
      </c>
      <c r="U26" s="21" t="e">
        <f>VLOOKUP(C26,'Division 2'!$B$3:$C$99,2,FALSE)</f>
        <v>#N/A</v>
      </c>
      <c r="V26" s="21">
        <f>IF(ISNUMBER(B26),IF(S26=1,VLOOKUP(C26,'Division 1'!$B$3:$D$102,3,FALSE),VLOOKUP(C26,'Division 2'!$B$3:$D$99,3,FALSE)),0)</f>
        <v>0</v>
      </c>
      <c r="W26">
        <f t="shared" si="15"/>
        <v>0</v>
      </c>
    </row>
    <row r="27" spans="2:23" x14ac:dyDescent="0.25">
      <c r="B27" s="37"/>
      <c r="D27">
        <f t="shared" si="0"/>
        <v>0</v>
      </c>
      <c r="E27" s="22"/>
      <c r="F27" s="38">
        <f t="shared" si="1"/>
        <v>0</v>
      </c>
      <c r="G27" s="23" t="str">
        <f t="shared" si="2"/>
        <v/>
      </c>
      <c r="H27" s="38">
        <f t="shared" si="3"/>
        <v>0</v>
      </c>
      <c r="I27" s="38">
        <f t="shared" si="4"/>
        <v>0</v>
      </c>
      <c r="J27" s="23" t="str">
        <f t="shared" si="5"/>
        <v/>
      </c>
      <c r="K27" s="38">
        <f t="shared" si="6"/>
        <v>0</v>
      </c>
      <c r="L27" s="38">
        <f t="shared" si="7"/>
        <v>0</v>
      </c>
      <c r="M27" s="23" t="str">
        <f t="shared" si="8"/>
        <v/>
      </c>
      <c r="N27" s="38">
        <f t="shared" si="9"/>
        <v>0</v>
      </c>
      <c r="O27" s="38">
        <f t="shared" si="10"/>
        <v>0</v>
      </c>
      <c r="P27" s="23" t="str">
        <f t="shared" si="11"/>
        <v/>
      </c>
      <c r="Q27" s="38">
        <f t="shared" si="12"/>
        <v>0</v>
      </c>
      <c r="R27" s="38">
        <f t="shared" si="13"/>
        <v>0</v>
      </c>
      <c r="S27" s="21">
        <f t="shared" si="14"/>
        <v>0</v>
      </c>
      <c r="T27" s="21" t="e">
        <f>VLOOKUP(C27,'Division 1'!$B$3:$C$102,2,FALSE)</f>
        <v>#N/A</v>
      </c>
      <c r="U27" s="21" t="e">
        <f>VLOOKUP(C27,'Division 2'!$B$3:$C$99,2,FALSE)</f>
        <v>#N/A</v>
      </c>
      <c r="V27" s="21">
        <f>IF(ISNUMBER(B27),IF(S27=1,VLOOKUP(C27,'Division 1'!$B$3:$D$102,3,FALSE),VLOOKUP(C27,'Division 2'!$B$3:$D$99,3,FALSE)),0)</f>
        <v>0</v>
      </c>
      <c r="W27">
        <f t="shared" si="15"/>
        <v>0</v>
      </c>
    </row>
    <row r="28" spans="2:23" x14ac:dyDescent="0.25">
      <c r="B28" s="37"/>
      <c r="D28">
        <f t="shared" si="0"/>
        <v>0</v>
      </c>
      <c r="E28" s="22"/>
      <c r="F28" s="38">
        <f t="shared" si="1"/>
        <v>0</v>
      </c>
      <c r="G28" s="23" t="str">
        <f t="shared" si="2"/>
        <v/>
      </c>
      <c r="H28" s="38">
        <f t="shared" si="3"/>
        <v>0</v>
      </c>
      <c r="I28" s="38">
        <f t="shared" si="4"/>
        <v>0</v>
      </c>
      <c r="J28" s="23" t="str">
        <f t="shared" si="5"/>
        <v/>
      </c>
      <c r="K28" s="38">
        <f t="shared" si="6"/>
        <v>0</v>
      </c>
      <c r="L28" s="38">
        <f t="shared" si="7"/>
        <v>0</v>
      </c>
      <c r="M28" s="23" t="str">
        <f t="shared" si="8"/>
        <v/>
      </c>
      <c r="N28" s="38">
        <f t="shared" si="9"/>
        <v>0</v>
      </c>
      <c r="O28" s="38">
        <f t="shared" si="10"/>
        <v>0</v>
      </c>
      <c r="P28" s="23" t="str">
        <f t="shared" si="11"/>
        <v/>
      </c>
      <c r="Q28" s="38">
        <f t="shared" si="12"/>
        <v>0</v>
      </c>
      <c r="R28" s="38">
        <f t="shared" si="13"/>
        <v>0</v>
      </c>
      <c r="S28" s="21">
        <f t="shared" si="14"/>
        <v>0</v>
      </c>
      <c r="T28" s="21" t="e">
        <f>VLOOKUP(C28,'Division 1'!$B$3:$C$102,2,FALSE)</f>
        <v>#N/A</v>
      </c>
      <c r="U28" s="21" t="e">
        <f>VLOOKUP(C28,'Division 2'!$B$3:$C$99,2,FALSE)</f>
        <v>#N/A</v>
      </c>
      <c r="V28" s="21">
        <f>IF(ISNUMBER(B28),IF(S28=1,VLOOKUP(C28,'Division 1'!$B$3:$D$102,3,FALSE),VLOOKUP(C28,'Division 2'!$B$3:$D$99,3,FALSE)),0)</f>
        <v>0</v>
      </c>
      <c r="W28">
        <f t="shared" si="15"/>
        <v>0</v>
      </c>
    </row>
    <row r="29" spans="2:23" x14ac:dyDescent="0.25">
      <c r="B29" s="37"/>
      <c r="D29">
        <f t="shared" si="0"/>
        <v>0</v>
      </c>
      <c r="E29" s="22"/>
      <c r="F29" s="38">
        <f t="shared" si="1"/>
        <v>0</v>
      </c>
      <c r="G29" s="23" t="str">
        <f t="shared" si="2"/>
        <v/>
      </c>
      <c r="H29" s="38">
        <f t="shared" si="3"/>
        <v>0</v>
      </c>
      <c r="I29" s="38">
        <f t="shared" si="4"/>
        <v>0</v>
      </c>
      <c r="J29" s="23" t="str">
        <f t="shared" si="5"/>
        <v/>
      </c>
      <c r="K29" s="38">
        <f t="shared" si="6"/>
        <v>0</v>
      </c>
      <c r="L29" s="38">
        <f t="shared" si="7"/>
        <v>0</v>
      </c>
      <c r="M29" s="23" t="str">
        <f t="shared" si="8"/>
        <v/>
      </c>
      <c r="N29" s="38">
        <f t="shared" si="9"/>
        <v>0</v>
      </c>
      <c r="O29" s="38">
        <f t="shared" si="10"/>
        <v>0</v>
      </c>
      <c r="P29" s="23" t="str">
        <f t="shared" si="11"/>
        <v/>
      </c>
      <c r="Q29" s="38">
        <f t="shared" si="12"/>
        <v>0</v>
      </c>
      <c r="R29" s="38">
        <f t="shared" si="13"/>
        <v>0</v>
      </c>
      <c r="S29" s="21">
        <f t="shared" si="14"/>
        <v>0</v>
      </c>
      <c r="T29" s="21" t="e">
        <f>VLOOKUP(C29,'Division 1'!$B$3:$C$102,2,FALSE)</f>
        <v>#N/A</v>
      </c>
      <c r="U29" s="21" t="e">
        <f>VLOOKUP(C29,'Division 2'!$B$3:$C$99,2,FALSE)</f>
        <v>#N/A</v>
      </c>
      <c r="V29" s="21">
        <f>IF(ISNUMBER(B29),IF(S29=1,VLOOKUP(C29,'Division 1'!$B$3:$D$102,3,FALSE),VLOOKUP(C29,'Division 2'!$B$3:$D$99,3,FALSE)),0)</f>
        <v>0</v>
      </c>
      <c r="W29">
        <f t="shared" si="15"/>
        <v>0</v>
      </c>
    </row>
    <row r="30" spans="2:23" x14ac:dyDescent="0.25">
      <c r="D30">
        <f t="shared" si="0"/>
        <v>0</v>
      </c>
      <c r="E30" s="22"/>
      <c r="F30" s="38">
        <f t="shared" si="1"/>
        <v>0</v>
      </c>
      <c r="G30" s="23" t="str">
        <f t="shared" si="2"/>
        <v/>
      </c>
      <c r="H30" s="38">
        <f t="shared" si="3"/>
        <v>0</v>
      </c>
      <c r="I30" s="38">
        <f t="shared" si="4"/>
        <v>0</v>
      </c>
      <c r="J30" s="23" t="str">
        <f t="shared" si="5"/>
        <v/>
      </c>
      <c r="K30" s="38">
        <f t="shared" si="6"/>
        <v>0</v>
      </c>
      <c r="L30" s="38">
        <f t="shared" si="7"/>
        <v>0</v>
      </c>
      <c r="M30" s="23" t="str">
        <f t="shared" si="8"/>
        <v/>
      </c>
      <c r="N30" s="38">
        <f t="shared" si="9"/>
        <v>0</v>
      </c>
      <c r="O30" s="38">
        <f t="shared" si="10"/>
        <v>0</v>
      </c>
      <c r="P30" s="23" t="str">
        <f t="shared" si="11"/>
        <v/>
      </c>
      <c r="Q30" s="38">
        <f t="shared" si="12"/>
        <v>0</v>
      </c>
      <c r="R30" s="38">
        <f t="shared" si="13"/>
        <v>0</v>
      </c>
      <c r="S30" s="21">
        <f t="shared" si="14"/>
        <v>0</v>
      </c>
      <c r="T30" s="21" t="e">
        <f>VLOOKUP(C30,'Division 1'!$B$3:$C$102,2,FALSE)</f>
        <v>#N/A</v>
      </c>
      <c r="U30" s="21" t="e">
        <f>VLOOKUP(C30,'Division 2'!$B$3:$C$99,2,FALSE)</f>
        <v>#N/A</v>
      </c>
      <c r="V30" s="21">
        <f>IF(ISNUMBER(B30),IF(S30=1,VLOOKUP(C30,'Division 1'!$B$3:$D$102,3,FALSE),VLOOKUP(C30,'Division 2'!$B$3:$D$99,3,FALSE)),0)</f>
        <v>0</v>
      </c>
      <c r="W30">
        <f t="shared" si="15"/>
        <v>0</v>
      </c>
    </row>
  </sheetData>
  <mergeCells count="7">
    <mergeCell ref="S2:U2"/>
    <mergeCell ref="G2:I2"/>
    <mergeCell ref="J2:L2"/>
    <mergeCell ref="M2:O2"/>
    <mergeCell ref="G1:L1"/>
    <mergeCell ref="M1:R1"/>
    <mergeCell ref="P2:R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People!$A$1:$A$113</xm:f>
          </x14:formula1>
          <xm:sqref>C4</xm:sqref>
        </x14:dataValidation>
        <x14:dataValidation type="list" allowBlank="1" showInputMessage="1" showErrorMessage="1">
          <x14:formula1>
            <xm:f>People!$A$1:$A$120</xm:f>
          </x14:formula1>
          <xm:sqref>C5:C30 D31:D32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</vt:lpstr>
      <vt:lpstr>Summary</vt:lpstr>
      <vt:lpstr>Fastest Times</vt:lpstr>
      <vt:lpstr>Division 1</vt:lpstr>
      <vt:lpstr>Division 2</vt:lpstr>
      <vt:lpstr>WPL</vt:lpstr>
      <vt:lpstr>Sedgefield Circular</vt:lpstr>
      <vt:lpstr>Coxhoe GW circ</vt:lpstr>
      <vt:lpstr>Coxhoe Fields</vt:lpstr>
      <vt:lpstr>Sedgefield 4</vt:lpstr>
      <vt:lpstr>Walkway and Fishburn</vt:lpstr>
      <vt:lpstr>Balls to Bridge</vt:lpstr>
      <vt:lpstr>Hett</vt:lpstr>
      <vt:lpstr>Wynyard</vt:lpstr>
      <vt:lpstr>Mad Mile</vt:lpstr>
      <vt:lpstr>People</vt:lpstr>
      <vt:lpstr>'Division 1'!Print_Titles</vt:lpstr>
      <vt:lpstr>'Division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Emily</cp:lastModifiedBy>
  <cp:lastPrinted>2017-10-26T18:49:36Z</cp:lastPrinted>
  <dcterms:created xsi:type="dcterms:W3CDTF">2017-10-26T18:08:34Z</dcterms:created>
  <dcterms:modified xsi:type="dcterms:W3CDTF">2021-02-13T13:53:29Z</dcterms:modified>
</cp:coreProperties>
</file>